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filterPrivacy="1" codeName="ThisWorkbook" autoCompressPictures="0"/>
  <workbookProtection workbookAlgorithmName="SHA-512" workbookHashValue="LynC0Av0wUUJZheqGed0sAjlZE8zI8ag4DcfLZkGCBXZhXYWUsd8rRNIjNHa5HeO4+ZbUF65UFxWd7TDsj92/A==" workbookSaltValue="dHhGOAhMqjS9Q+6wvdlNUg==" workbookSpinCount="100000" lockStructure="1"/>
  <bookViews>
    <workbookView xWindow="0" yWindow="0" windowWidth="20475" windowHeight="15360" tabRatio="851"/>
  </bookViews>
  <sheets>
    <sheet name="Indexer Kit Selection Wizard" sheetId="4" r:id="rId1"/>
    <sheet name="Servo Performance and Spec." sheetId="8" r:id="rId2"/>
    <sheet name="HMI Description" sheetId="14" r:id="rId3"/>
    <sheet name="Indexer Kit Part #'s" sheetId="6" state="hidden" r:id="rId4"/>
    <sheet name="Panel Layout Drawings" sheetId="12" r:id="rId5"/>
    <sheet name="Revision Update " sheetId="11" r:id="rId6"/>
    <sheet name="Customer Bill To" sheetId="15" r:id="rId7"/>
    <sheet name="Customer Send To" sheetId="17" r:id="rId8"/>
  </sheets>
  <definedNames>
    <definedName name="_xlnm._FilterDatabase" localSheetId="3" hidden="1">'Indexer Kit Part #''s'!$A$3:$DT$614</definedName>
    <definedName name="_xlnm.Print_Area" localSheetId="2">'HMI Description'!$A$1:$Z$240</definedName>
    <definedName name="_xlnm.Print_Area" localSheetId="0">'Indexer Kit Selection Wizard'!$A$1:$S$171</definedName>
  </definedNames>
  <calcPr calcId="171027"/>
</workbook>
</file>

<file path=xl/calcChain.xml><?xml version="1.0" encoding="utf-8"?>
<calcChain xmlns="http://schemas.openxmlformats.org/spreadsheetml/2006/main">
  <c r="C168" i="4" l="1"/>
  <c r="B168" i="4"/>
  <c r="B167" i="4"/>
  <c r="K76" i="4"/>
  <c r="E76" i="4"/>
  <c r="K75" i="4"/>
  <c r="E75" i="4"/>
  <c r="K74" i="4"/>
  <c r="E74" i="4"/>
  <c r="K73" i="4"/>
  <c r="E73" i="4"/>
  <c r="K71" i="4"/>
  <c r="E71" i="4"/>
  <c r="K70" i="4"/>
  <c r="E70" i="4"/>
  <c r="K69" i="4"/>
  <c r="E69" i="4"/>
  <c r="K68" i="4"/>
  <c r="E68" i="4"/>
  <c r="E65" i="4"/>
  <c r="K67" i="4"/>
  <c r="E67" i="4"/>
  <c r="K66" i="4"/>
  <c r="E66" i="4"/>
  <c r="K65" i="4"/>
  <c r="O163"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G579" i="6"/>
  <c r="D579" i="6"/>
  <c r="B579" i="6"/>
  <c r="G578" i="6"/>
  <c r="D578" i="6"/>
  <c r="B578" i="6"/>
  <c r="G577" i="6"/>
  <c r="D577" i="6"/>
  <c r="B577" i="6"/>
  <c r="G576" i="6"/>
  <c r="D576" i="6"/>
  <c r="B576" i="6"/>
  <c r="G575" i="6"/>
  <c r="D575" i="6"/>
  <c r="B575" i="6"/>
  <c r="G574" i="6"/>
  <c r="D574" i="6"/>
  <c r="B574" i="6"/>
  <c r="G573" i="6"/>
  <c r="D573" i="6"/>
  <c r="B573" i="6"/>
  <c r="G572" i="6"/>
  <c r="D572" i="6"/>
  <c r="B572" i="6"/>
  <c r="G571" i="6"/>
  <c r="B571" i="6"/>
  <c r="G570" i="6"/>
  <c r="B570" i="6"/>
  <c r="G569" i="6"/>
  <c r="B569" i="6"/>
  <c r="G568" i="6"/>
  <c r="B568" i="6"/>
  <c r="G567" i="6"/>
  <c r="B567" i="6"/>
  <c r="G566" i="6"/>
  <c r="B566" i="6"/>
  <c r="G565" i="6"/>
  <c r="B565" i="6"/>
  <c r="G564" i="6"/>
  <c r="B564" i="6"/>
  <c r="F563" i="6"/>
  <c r="D563" i="6"/>
  <c r="B563" i="6"/>
  <c r="F562" i="6"/>
  <c r="D562" i="6"/>
  <c r="B562" i="6"/>
  <c r="F561" i="6"/>
  <c r="D561" i="6"/>
  <c r="B561" i="6"/>
  <c r="F560" i="6"/>
  <c r="D560" i="6"/>
  <c r="B560" i="6"/>
  <c r="F559" i="6"/>
  <c r="D559" i="6"/>
  <c r="B559" i="6"/>
  <c r="F558" i="6"/>
  <c r="D558" i="6"/>
  <c r="B558" i="6"/>
  <c r="F557" i="6"/>
  <c r="D557" i="6"/>
  <c r="B557" i="6"/>
  <c r="F556" i="6"/>
  <c r="D556" i="6"/>
  <c r="B556" i="6"/>
  <c r="F555" i="6"/>
  <c r="B555" i="6"/>
  <c r="F554" i="6"/>
  <c r="B554" i="6"/>
  <c r="F553" i="6"/>
  <c r="B553" i="6"/>
  <c r="F552" i="6"/>
  <c r="B552" i="6"/>
  <c r="F551" i="6"/>
  <c r="B551" i="6"/>
  <c r="F550" i="6"/>
  <c r="B550" i="6"/>
  <c r="F549" i="6"/>
  <c r="B549" i="6"/>
  <c r="F548" i="6"/>
  <c r="B548" i="6"/>
  <c r="H547" i="6"/>
  <c r="D547" i="6"/>
  <c r="B547" i="6"/>
  <c r="H546" i="6"/>
  <c r="D546" i="6"/>
  <c r="B546" i="6"/>
  <c r="H545" i="6"/>
  <c r="D545" i="6"/>
  <c r="B545" i="6"/>
  <c r="H544" i="6"/>
  <c r="D544" i="6"/>
  <c r="B544" i="6"/>
  <c r="H543" i="6"/>
  <c r="D543" i="6"/>
  <c r="B543" i="6"/>
  <c r="H542" i="6"/>
  <c r="D542" i="6"/>
  <c r="B542" i="6"/>
  <c r="H541" i="6"/>
  <c r="D541" i="6"/>
  <c r="B541" i="6"/>
  <c r="H540" i="6"/>
  <c r="D540" i="6"/>
  <c r="B540" i="6"/>
  <c r="H539" i="6"/>
  <c r="B539" i="6"/>
  <c r="H538" i="6"/>
  <c r="B538" i="6"/>
  <c r="H537" i="6"/>
  <c r="B537" i="6"/>
  <c r="H536" i="6"/>
  <c r="B536" i="6"/>
  <c r="H535" i="6"/>
  <c r="B535" i="6"/>
  <c r="H534" i="6"/>
  <c r="B534" i="6"/>
  <c r="H533" i="6"/>
  <c r="B533" i="6"/>
  <c r="H532" i="6"/>
  <c r="B532" i="6"/>
  <c r="E531" i="6"/>
  <c r="D531" i="6"/>
  <c r="B531" i="6"/>
  <c r="E530" i="6"/>
  <c r="D530" i="6"/>
  <c r="B530" i="6"/>
  <c r="E529" i="6"/>
  <c r="D529" i="6"/>
  <c r="B529" i="6"/>
  <c r="E528" i="6"/>
  <c r="D528" i="6"/>
  <c r="B528" i="6"/>
  <c r="E527" i="6"/>
  <c r="D527" i="6"/>
  <c r="B527" i="6"/>
  <c r="E526" i="6"/>
  <c r="D526" i="6"/>
  <c r="B526" i="6"/>
  <c r="E525" i="6"/>
  <c r="D525" i="6"/>
  <c r="B525" i="6"/>
  <c r="E524" i="6"/>
  <c r="D524" i="6"/>
  <c r="B524" i="6"/>
  <c r="E523" i="6"/>
  <c r="B523" i="6"/>
  <c r="E522" i="6"/>
  <c r="B522" i="6"/>
  <c r="E521" i="6"/>
  <c r="B521" i="6"/>
  <c r="E520" i="6"/>
  <c r="B520" i="6"/>
  <c r="E519" i="6"/>
  <c r="B519" i="6"/>
  <c r="E518" i="6"/>
  <c r="B518" i="6"/>
  <c r="E517" i="6"/>
  <c r="B517" i="6"/>
  <c r="E516" i="6"/>
  <c r="B516" i="6"/>
  <c r="G515" i="6"/>
  <c r="D515" i="6"/>
  <c r="B515" i="6"/>
  <c r="G514" i="6"/>
  <c r="D514" i="6"/>
  <c r="B514" i="6"/>
  <c r="G513" i="6"/>
  <c r="D513" i="6"/>
  <c r="B513" i="6"/>
  <c r="G512" i="6"/>
  <c r="D512" i="6"/>
  <c r="B512" i="6"/>
  <c r="G511" i="6"/>
  <c r="D511" i="6"/>
  <c r="B511" i="6"/>
  <c r="G510" i="6"/>
  <c r="D510" i="6"/>
  <c r="B510" i="6"/>
  <c r="G509" i="6"/>
  <c r="D509" i="6"/>
  <c r="B509" i="6"/>
  <c r="G508" i="6"/>
  <c r="D508" i="6"/>
  <c r="B508" i="6"/>
  <c r="G507" i="6"/>
  <c r="B507" i="6"/>
  <c r="G506" i="6"/>
  <c r="B506" i="6"/>
  <c r="G505" i="6"/>
  <c r="B505" i="6"/>
  <c r="G504" i="6"/>
  <c r="B504" i="6"/>
  <c r="G503" i="6"/>
  <c r="B503" i="6"/>
  <c r="G502" i="6"/>
  <c r="B502" i="6"/>
  <c r="G501" i="6"/>
  <c r="B501" i="6"/>
  <c r="G500" i="6"/>
  <c r="B500" i="6"/>
  <c r="F499" i="6"/>
  <c r="D499" i="6"/>
  <c r="B499" i="6"/>
  <c r="F498" i="6"/>
  <c r="D498" i="6"/>
  <c r="B498" i="6"/>
  <c r="F497" i="6"/>
  <c r="D497" i="6"/>
  <c r="B497" i="6"/>
  <c r="F496" i="6"/>
  <c r="D496" i="6"/>
  <c r="B496" i="6"/>
  <c r="F495" i="6"/>
  <c r="D495" i="6"/>
  <c r="B495" i="6"/>
  <c r="F494" i="6"/>
  <c r="D494" i="6"/>
  <c r="B494" i="6"/>
  <c r="F493" i="6"/>
  <c r="D493" i="6"/>
  <c r="B493" i="6"/>
  <c r="F492" i="6"/>
  <c r="D492" i="6"/>
  <c r="B492" i="6"/>
  <c r="F491" i="6"/>
  <c r="B491" i="6"/>
  <c r="F490" i="6"/>
  <c r="B490" i="6"/>
  <c r="F489" i="6"/>
  <c r="B489" i="6"/>
  <c r="F488" i="6"/>
  <c r="B488" i="6"/>
  <c r="F487" i="6"/>
  <c r="B487" i="6"/>
  <c r="F486" i="6"/>
  <c r="B486" i="6"/>
  <c r="F485" i="6"/>
  <c r="B485" i="6"/>
  <c r="F484" i="6"/>
  <c r="B484" i="6"/>
  <c r="H483" i="6"/>
  <c r="D483" i="6"/>
  <c r="B483" i="6"/>
  <c r="H482" i="6"/>
  <c r="D482" i="6"/>
  <c r="B482" i="6"/>
  <c r="H481" i="6"/>
  <c r="D481" i="6"/>
  <c r="B481" i="6"/>
  <c r="H480" i="6"/>
  <c r="D480" i="6"/>
  <c r="B480" i="6"/>
  <c r="H479" i="6"/>
  <c r="D479" i="6"/>
  <c r="B479" i="6"/>
  <c r="H478" i="6"/>
  <c r="D478" i="6"/>
  <c r="B478" i="6"/>
  <c r="H477" i="6"/>
  <c r="D477" i="6"/>
  <c r="B477" i="6"/>
  <c r="H476" i="6"/>
  <c r="D476" i="6"/>
  <c r="B476" i="6"/>
  <c r="H475" i="6"/>
  <c r="B475" i="6"/>
  <c r="H474" i="6"/>
  <c r="B474" i="6"/>
  <c r="H473" i="6"/>
  <c r="B473" i="6"/>
  <c r="H472" i="6"/>
  <c r="B472" i="6"/>
  <c r="H471" i="6"/>
  <c r="B471" i="6"/>
  <c r="H470" i="6"/>
  <c r="B470" i="6"/>
  <c r="H469" i="6"/>
  <c r="B469" i="6"/>
  <c r="H468" i="6"/>
  <c r="B468" i="6"/>
  <c r="E467" i="6"/>
  <c r="D467" i="6"/>
  <c r="B467" i="6"/>
  <c r="E466" i="6"/>
  <c r="D466" i="6"/>
  <c r="B466" i="6"/>
  <c r="E465" i="6"/>
  <c r="D465" i="6"/>
  <c r="B465" i="6"/>
  <c r="E464" i="6"/>
  <c r="D464" i="6"/>
  <c r="B464" i="6"/>
  <c r="E463" i="6"/>
  <c r="D463" i="6"/>
  <c r="B463" i="6"/>
  <c r="E462" i="6"/>
  <c r="D462" i="6"/>
  <c r="B462" i="6"/>
  <c r="E461" i="6"/>
  <c r="D461" i="6"/>
  <c r="B461" i="6"/>
  <c r="E460" i="6"/>
  <c r="D460" i="6"/>
  <c r="B460" i="6"/>
  <c r="E459" i="6"/>
  <c r="B459" i="6"/>
  <c r="E458" i="6"/>
  <c r="B458" i="6"/>
  <c r="E457" i="6"/>
  <c r="B457" i="6"/>
  <c r="E456" i="6"/>
  <c r="B456" i="6"/>
  <c r="E455" i="6"/>
  <c r="B455" i="6"/>
  <c r="E454" i="6"/>
  <c r="B454" i="6"/>
  <c r="E453" i="6"/>
  <c r="B453" i="6"/>
  <c r="E452" i="6"/>
  <c r="B452" i="6"/>
  <c r="G451" i="6"/>
  <c r="D451" i="6"/>
  <c r="A451" i="6"/>
  <c r="G450" i="6"/>
  <c r="D450" i="6"/>
  <c r="A450" i="6"/>
  <c r="G449" i="6"/>
  <c r="D449" i="6"/>
  <c r="A449" i="6"/>
  <c r="G448" i="6"/>
  <c r="D448" i="6"/>
  <c r="A448" i="6"/>
  <c r="G447" i="6"/>
  <c r="D447" i="6"/>
  <c r="A447" i="6"/>
  <c r="G446" i="6"/>
  <c r="D446" i="6"/>
  <c r="A446" i="6"/>
  <c r="G445" i="6"/>
  <c r="D445" i="6"/>
  <c r="A445" i="6"/>
  <c r="G444" i="6"/>
  <c r="D444" i="6"/>
  <c r="A444" i="6"/>
  <c r="G443" i="6"/>
  <c r="A443" i="6"/>
  <c r="G442" i="6"/>
  <c r="A442" i="6"/>
  <c r="G441" i="6"/>
  <c r="A441" i="6"/>
  <c r="G440" i="6"/>
  <c r="A440" i="6"/>
  <c r="G439" i="6"/>
  <c r="A439" i="6"/>
  <c r="G438" i="6"/>
  <c r="A438" i="6"/>
  <c r="G437" i="6"/>
  <c r="A437" i="6"/>
  <c r="G436" i="6"/>
  <c r="A436" i="6"/>
  <c r="F435" i="6"/>
  <c r="D435" i="6"/>
  <c r="A435" i="6"/>
  <c r="F434" i="6"/>
  <c r="D434" i="6"/>
  <c r="A434" i="6"/>
  <c r="F433" i="6"/>
  <c r="D433" i="6"/>
  <c r="A433" i="6"/>
  <c r="F432" i="6"/>
  <c r="D432" i="6"/>
  <c r="A432" i="6"/>
  <c r="F431" i="6"/>
  <c r="D431" i="6"/>
  <c r="A431" i="6"/>
  <c r="F430" i="6"/>
  <c r="D430" i="6"/>
  <c r="A430" i="6"/>
  <c r="F429" i="6"/>
  <c r="D429" i="6"/>
  <c r="A429" i="6"/>
  <c r="F428" i="6"/>
  <c r="D428" i="6"/>
  <c r="A428" i="6"/>
  <c r="F427" i="6"/>
  <c r="A427" i="6"/>
  <c r="F426" i="6"/>
  <c r="A426" i="6"/>
  <c r="F425" i="6"/>
  <c r="A425" i="6"/>
  <c r="F424" i="6"/>
  <c r="A424" i="6"/>
  <c r="F423" i="6"/>
  <c r="A423" i="6"/>
  <c r="F422" i="6"/>
  <c r="A422" i="6"/>
  <c r="F421" i="6"/>
  <c r="A421" i="6"/>
  <c r="F420" i="6"/>
  <c r="A420" i="6"/>
  <c r="H419" i="6"/>
  <c r="D419" i="6"/>
  <c r="A419" i="6"/>
  <c r="H418" i="6"/>
  <c r="D418" i="6"/>
  <c r="A418" i="6"/>
  <c r="H417" i="6"/>
  <c r="D417" i="6"/>
  <c r="A417" i="6"/>
  <c r="H416" i="6"/>
  <c r="D416" i="6"/>
  <c r="A416" i="6"/>
  <c r="H415" i="6"/>
  <c r="D415" i="6"/>
  <c r="A415" i="6"/>
  <c r="H414" i="6"/>
  <c r="D414" i="6"/>
  <c r="A414" i="6"/>
  <c r="H413" i="6"/>
  <c r="D413" i="6"/>
  <c r="A413" i="6"/>
  <c r="H412" i="6"/>
  <c r="D412" i="6"/>
  <c r="A412" i="6"/>
  <c r="H411" i="6"/>
  <c r="A411" i="6"/>
  <c r="H410" i="6"/>
  <c r="A410" i="6"/>
  <c r="H409" i="6"/>
  <c r="A409" i="6"/>
  <c r="H408" i="6"/>
  <c r="A408" i="6"/>
  <c r="H407" i="6"/>
  <c r="A407" i="6"/>
  <c r="H406" i="6"/>
  <c r="A406" i="6"/>
  <c r="H405" i="6"/>
  <c r="A405" i="6"/>
  <c r="H404" i="6"/>
  <c r="A404" i="6"/>
  <c r="E403" i="6"/>
  <c r="D403" i="6"/>
  <c r="A403" i="6"/>
  <c r="E402" i="6"/>
  <c r="D402" i="6"/>
  <c r="A402" i="6"/>
  <c r="E401" i="6"/>
  <c r="D401" i="6"/>
  <c r="A401" i="6"/>
  <c r="E400" i="6"/>
  <c r="D400" i="6"/>
  <c r="A400" i="6"/>
  <c r="E399" i="6"/>
  <c r="D399" i="6"/>
  <c r="A399" i="6"/>
  <c r="E398" i="6"/>
  <c r="D398" i="6"/>
  <c r="A398" i="6"/>
  <c r="E397" i="6"/>
  <c r="D397" i="6"/>
  <c r="A397" i="6"/>
  <c r="E396" i="6"/>
  <c r="D396" i="6"/>
  <c r="A396" i="6"/>
  <c r="E395" i="6"/>
  <c r="A395" i="6"/>
  <c r="E394" i="6"/>
  <c r="A394" i="6"/>
  <c r="E393" i="6"/>
  <c r="A393" i="6"/>
  <c r="E392" i="6"/>
  <c r="A392" i="6"/>
  <c r="E391" i="6"/>
  <c r="A391" i="6"/>
  <c r="E390" i="6"/>
  <c r="A390" i="6"/>
  <c r="E389" i="6"/>
  <c r="A389" i="6"/>
  <c r="E388" i="6"/>
  <c r="A388" i="6"/>
  <c r="G387" i="6"/>
  <c r="D387" i="6"/>
  <c r="B387" i="6"/>
  <c r="G386" i="6"/>
  <c r="D386" i="6"/>
  <c r="B386" i="6"/>
  <c r="G385" i="6"/>
  <c r="D385" i="6"/>
  <c r="B385" i="6"/>
  <c r="G384" i="6"/>
  <c r="D384" i="6"/>
  <c r="B384" i="6"/>
  <c r="G383" i="6"/>
  <c r="D383" i="6"/>
  <c r="B383" i="6"/>
  <c r="G382" i="6"/>
  <c r="D382" i="6"/>
  <c r="B382" i="6"/>
  <c r="G381" i="6"/>
  <c r="D381" i="6"/>
  <c r="B381" i="6"/>
  <c r="G380" i="6"/>
  <c r="D380" i="6"/>
  <c r="B380" i="6"/>
  <c r="G379" i="6"/>
  <c r="B379" i="6"/>
  <c r="G378" i="6"/>
  <c r="B378" i="6"/>
  <c r="G377" i="6"/>
  <c r="B377" i="6"/>
  <c r="G376" i="6"/>
  <c r="B376" i="6"/>
  <c r="G375" i="6"/>
  <c r="B375" i="6"/>
  <c r="G374" i="6"/>
  <c r="B374" i="6"/>
  <c r="G373" i="6"/>
  <c r="B373" i="6"/>
  <c r="G372" i="6"/>
  <c r="B372" i="6"/>
  <c r="F371" i="6"/>
  <c r="D371" i="6"/>
  <c r="B371" i="6"/>
  <c r="F370" i="6"/>
  <c r="D370" i="6"/>
  <c r="B370" i="6"/>
  <c r="F369" i="6"/>
  <c r="D369" i="6"/>
  <c r="B369" i="6"/>
  <c r="F368" i="6"/>
  <c r="D368" i="6"/>
  <c r="B368" i="6"/>
  <c r="F367" i="6"/>
  <c r="D367" i="6"/>
  <c r="B367" i="6"/>
  <c r="F366" i="6"/>
  <c r="D366" i="6"/>
  <c r="B366" i="6"/>
  <c r="F365" i="6"/>
  <c r="D365" i="6"/>
  <c r="B365" i="6"/>
  <c r="F364" i="6"/>
  <c r="D364" i="6"/>
  <c r="B364" i="6"/>
  <c r="F363" i="6"/>
  <c r="B363" i="6"/>
  <c r="F362" i="6"/>
  <c r="B362" i="6"/>
  <c r="F361" i="6"/>
  <c r="B361" i="6"/>
  <c r="F360" i="6"/>
  <c r="B360" i="6"/>
  <c r="F359" i="6"/>
  <c r="B359" i="6"/>
  <c r="F358" i="6"/>
  <c r="B358" i="6"/>
  <c r="F357" i="6"/>
  <c r="B357" i="6"/>
  <c r="F356" i="6"/>
  <c r="B356" i="6"/>
  <c r="H355" i="6"/>
  <c r="D355" i="6"/>
  <c r="B355" i="6"/>
  <c r="H354" i="6"/>
  <c r="D354" i="6"/>
  <c r="B354" i="6"/>
  <c r="H353" i="6"/>
  <c r="D353" i="6"/>
  <c r="B353" i="6"/>
  <c r="H352" i="6"/>
  <c r="D352" i="6"/>
  <c r="B352" i="6"/>
  <c r="H351" i="6"/>
  <c r="D351" i="6"/>
  <c r="B351" i="6"/>
  <c r="H350" i="6"/>
  <c r="D350" i="6"/>
  <c r="B350" i="6"/>
  <c r="H349" i="6"/>
  <c r="D349" i="6"/>
  <c r="B349" i="6"/>
  <c r="H348" i="6"/>
  <c r="D348" i="6"/>
  <c r="B348" i="6"/>
  <c r="H347" i="6"/>
  <c r="B347" i="6"/>
  <c r="H346" i="6"/>
  <c r="B346" i="6"/>
  <c r="H345" i="6"/>
  <c r="B345" i="6"/>
  <c r="H344" i="6"/>
  <c r="B344" i="6"/>
  <c r="H343" i="6"/>
  <c r="B343" i="6"/>
  <c r="H342" i="6"/>
  <c r="B342" i="6"/>
  <c r="H341" i="6"/>
  <c r="B341" i="6"/>
  <c r="H340" i="6"/>
  <c r="B340" i="6"/>
  <c r="E339" i="6"/>
  <c r="D339" i="6"/>
  <c r="B339" i="6"/>
  <c r="E338" i="6"/>
  <c r="D338" i="6"/>
  <c r="B338" i="6"/>
  <c r="E337" i="6"/>
  <c r="D337" i="6"/>
  <c r="B337" i="6"/>
  <c r="E336" i="6"/>
  <c r="D336" i="6"/>
  <c r="B336" i="6"/>
  <c r="E335" i="6"/>
  <c r="D335" i="6"/>
  <c r="B335" i="6"/>
  <c r="E334" i="6"/>
  <c r="D334" i="6"/>
  <c r="B334" i="6"/>
  <c r="E333" i="6"/>
  <c r="D333" i="6"/>
  <c r="B333" i="6"/>
  <c r="E332" i="6"/>
  <c r="D332" i="6"/>
  <c r="B332" i="6"/>
  <c r="E331" i="6"/>
  <c r="B331" i="6"/>
  <c r="E330" i="6"/>
  <c r="B330" i="6"/>
  <c r="E329" i="6"/>
  <c r="B329" i="6"/>
  <c r="E328" i="6"/>
  <c r="B328" i="6"/>
  <c r="E327" i="6"/>
  <c r="B327" i="6"/>
  <c r="E326" i="6"/>
  <c r="B326" i="6"/>
  <c r="E325" i="6"/>
  <c r="B325" i="6"/>
  <c r="E324" i="6"/>
  <c r="B324" i="6"/>
  <c r="G323" i="6"/>
  <c r="D323" i="6"/>
  <c r="A323" i="6"/>
  <c r="G322" i="6"/>
  <c r="D322" i="6"/>
  <c r="A322" i="6"/>
  <c r="G321" i="6"/>
  <c r="D321" i="6"/>
  <c r="A321" i="6"/>
  <c r="G320" i="6"/>
  <c r="D320" i="6"/>
  <c r="A320" i="6"/>
  <c r="G319" i="6"/>
  <c r="D319" i="6"/>
  <c r="A319" i="6"/>
  <c r="G318" i="6"/>
  <c r="D318" i="6"/>
  <c r="A318" i="6"/>
  <c r="G317" i="6"/>
  <c r="D317" i="6"/>
  <c r="A317" i="6"/>
  <c r="G316" i="6"/>
  <c r="D316" i="6"/>
  <c r="A316" i="6"/>
  <c r="G315" i="6"/>
  <c r="A315" i="6"/>
  <c r="G314" i="6"/>
  <c r="A314" i="6"/>
  <c r="G313" i="6"/>
  <c r="A313" i="6"/>
  <c r="G312" i="6"/>
  <c r="A312" i="6"/>
  <c r="G311" i="6"/>
  <c r="A311" i="6"/>
  <c r="G310" i="6"/>
  <c r="A310" i="6"/>
  <c r="G309" i="6"/>
  <c r="A309" i="6"/>
  <c r="G308" i="6"/>
  <c r="A308" i="6"/>
  <c r="F307" i="6"/>
  <c r="D307" i="6"/>
  <c r="A307" i="6"/>
  <c r="F306" i="6"/>
  <c r="D306" i="6"/>
  <c r="A306" i="6"/>
  <c r="F305" i="6"/>
  <c r="D305" i="6"/>
  <c r="A305" i="6"/>
  <c r="F304" i="6"/>
  <c r="D304" i="6"/>
  <c r="A304" i="6"/>
  <c r="F303" i="6"/>
  <c r="D303" i="6"/>
  <c r="A303" i="6"/>
  <c r="F302" i="6"/>
  <c r="D302" i="6"/>
  <c r="A302" i="6"/>
  <c r="F301" i="6"/>
  <c r="D301" i="6"/>
  <c r="A301" i="6"/>
  <c r="F300" i="6"/>
  <c r="D300" i="6"/>
  <c r="A300" i="6"/>
  <c r="F299" i="6"/>
  <c r="A299" i="6"/>
  <c r="F298" i="6"/>
  <c r="A298" i="6"/>
  <c r="F297" i="6"/>
  <c r="A297" i="6"/>
  <c r="F296" i="6"/>
  <c r="A296" i="6"/>
  <c r="F295" i="6"/>
  <c r="A295" i="6"/>
  <c r="F294" i="6"/>
  <c r="A294" i="6"/>
  <c r="F293" i="6"/>
  <c r="A293" i="6"/>
  <c r="F292" i="6"/>
  <c r="A292" i="6"/>
  <c r="H291" i="6"/>
  <c r="D291" i="6"/>
  <c r="A291" i="6"/>
  <c r="H290" i="6"/>
  <c r="D290" i="6"/>
  <c r="A290" i="6"/>
  <c r="H289" i="6"/>
  <c r="D289" i="6"/>
  <c r="A289" i="6"/>
  <c r="H288" i="6"/>
  <c r="D288" i="6"/>
  <c r="A288" i="6"/>
  <c r="H287" i="6"/>
  <c r="D287" i="6"/>
  <c r="A287" i="6"/>
  <c r="H286" i="6"/>
  <c r="D286" i="6"/>
  <c r="A286" i="6"/>
  <c r="H285" i="6"/>
  <c r="D285" i="6"/>
  <c r="A285" i="6"/>
  <c r="H284" i="6"/>
  <c r="D284" i="6"/>
  <c r="A284" i="6"/>
  <c r="H283" i="6"/>
  <c r="A283" i="6"/>
  <c r="H282" i="6"/>
  <c r="A282" i="6"/>
  <c r="H281" i="6"/>
  <c r="A281" i="6"/>
  <c r="H280" i="6"/>
  <c r="A280" i="6"/>
  <c r="H279" i="6"/>
  <c r="A279" i="6"/>
  <c r="H278" i="6"/>
  <c r="A278" i="6"/>
  <c r="H277" i="6"/>
  <c r="A277" i="6"/>
  <c r="H276" i="6"/>
  <c r="A276" i="6"/>
  <c r="E275" i="6"/>
  <c r="D275" i="6"/>
  <c r="A275" i="6"/>
  <c r="E274" i="6"/>
  <c r="D274" i="6"/>
  <c r="A274" i="6"/>
  <c r="E273" i="6"/>
  <c r="D273" i="6"/>
  <c r="A273" i="6"/>
  <c r="E272" i="6"/>
  <c r="D272" i="6"/>
  <c r="A272" i="6"/>
  <c r="E271" i="6"/>
  <c r="D271" i="6"/>
  <c r="A271" i="6"/>
  <c r="E270" i="6"/>
  <c r="D270" i="6"/>
  <c r="A270" i="6"/>
  <c r="E269" i="6"/>
  <c r="D269" i="6"/>
  <c r="A269" i="6"/>
  <c r="E268" i="6"/>
  <c r="D268" i="6"/>
  <c r="A268" i="6"/>
  <c r="E267" i="6"/>
  <c r="A267" i="6"/>
  <c r="E266" i="6"/>
  <c r="A266" i="6"/>
  <c r="E265" i="6"/>
  <c r="A265" i="6"/>
  <c r="E264" i="6"/>
  <c r="A264" i="6"/>
  <c r="E263" i="6"/>
  <c r="A263" i="6"/>
  <c r="E262" i="6"/>
  <c r="A262" i="6"/>
  <c r="E261" i="6"/>
  <c r="A261" i="6"/>
  <c r="E260" i="6"/>
  <c r="A260" i="6"/>
  <c r="G259" i="6"/>
  <c r="D259" i="6"/>
  <c r="B259" i="6"/>
  <c r="G258" i="6"/>
  <c r="D258" i="6"/>
  <c r="B258" i="6"/>
  <c r="G257" i="6"/>
  <c r="D257" i="6"/>
  <c r="B257" i="6"/>
  <c r="G256" i="6"/>
  <c r="D256" i="6"/>
  <c r="B256" i="6"/>
  <c r="G255" i="6"/>
  <c r="D255" i="6"/>
  <c r="B255" i="6"/>
  <c r="G254" i="6"/>
  <c r="D254" i="6"/>
  <c r="B254" i="6"/>
  <c r="G253" i="6"/>
  <c r="D253" i="6"/>
  <c r="B253" i="6"/>
  <c r="G252" i="6"/>
  <c r="D252" i="6"/>
  <c r="B252" i="6"/>
  <c r="G251" i="6"/>
  <c r="B251" i="6"/>
  <c r="G250" i="6"/>
  <c r="B250" i="6"/>
  <c r="G249" i="6"/>
  <c r="B249" i="6"/>
  <c r="G248" i="6"/>
  <c r="B248" i="6"/>
  <c r="G247" i="6"/>
  <c r="B247" i="6"/>
  <c r="G246" i="6"/>
  <c r="B246" i="6"/>
  <c r="G245" i="6"/>
  <c r="B245" i="6"/>
  <c r="G244" i="6"/>
  <c r="B244" i="6"/>
  <c r="F243" i="6"/>
  <c r="D243" i="6"/>
  <c r="B243" i="6"/>
  <c r="F242" i="6"/>
  <c r="D242" i="6"/>
  <c r="B242" i="6"/>
  <c r="F241" i="6"/>
  <c r="D241" i="6"/>
  <c r="B241" i="6"/>
  <c r="F240" i="6"/>
  <c r="D240" i="6"/>
  <c r="B240" i="6"/>
  <c r="F239" i="6"/>
  <c r="D239" i="6"/>
  <c r="B239" i="6"/>
  <c r="F238" i="6"/>
  <c r="D238" i="6"/>
  <c r="B238" i="6"/>
  <c r="F237" i="6"/>
  <c r="D237" i="6"/>
  <c r="B237" i="6"/>
  <c r="F236" i="6"/>
  <c r="D236" i="6"/>
  <c r="B236" i="6"/>
  <c r="F235" i="6"/>
  <c r="B235" i="6"/>
  <c r="F234" i="6"/>
  <c r="B234" i="6"/>
  <c r="F233" i="6"/>
  <c r="B233" i="6"/>
  <c r="F232" i="6"/>
  <c r="B232" i="6"/>
  <c r="F231" i="6"/>
  <c r="B231" i="6"/>
  <c r="F230" i="6"/>
  <c r="B230" i="6"/>
  <c r="F229" i="6"/>
  <c r="B229" i="6"/>
  <c r="F228" i="6"/>
  <c r="B228" i="6"/>
  <c r="H227" i="6"/>
  <c r="D227" i="6"/>
  <c r="B227" i="6"/>
  <c r="H226" i="6"/>
  <c r="D226" i="6"/>
  <c r="B226" i="6"/>
  <c r="H225" i="6"/>
  <c r="D225" i="6"/>
  <c r="B225" i="6"/>
  <c r="H224" i="6"/>
  <c r="D224" i="6"/>
  <c r="B224" i="6"/>
  <c r="H223" i="6"/>
  <c r="D223" i="6"/>
  <c r="B223" i="6"/>
  <c r="H222" i="6"/>
  <c r="D222" i="6"/>
  <c r="B222" i="6"/>
  <c r="H221" i="6"/>
  <c r="D221" i="6"/>
  <c r="B221" i="6"/>
  <c r="H220" i="6"/>
  <c r="D220" i="6"/>
  <c r="B220" i="6"/>
  <c r="H219" i="6"/>
  <c r="B219" i="6"/>
  <c r="H218" i="6"/>
  <c r="B218" i="6"/>
  <c r="H217" i="6"/>
  <c r="B217" i="6"/>
  <c r="H216" i="6"/>
  <c r="B216" i="6"/>
  <c r="H215" i="6"/>
  <c r="B215" i="6"/>
  <c r="H214" i="6"/>
  <c r="B214" i="6"/>
  <c r="H213" i="6"/>
  <c r="B213" i="6"/>
  <c r="H212" i="6"/>
  <c r="B212" i="6"/>
  <c r="E211" i="6"/>
  <c r="D211" i="6"/>
  <c r="B211" i="6"/>
  <c r="E210" i="6"/>
  <c r="D210" i="6"/>
  <c r="B210" i="6"/>
  <c r="E209" i="6"/>
  <c r="D209" i="6"/>
  <c r="B209" i="6"/>
  <c r="E208" i="6"/>
  <c r="D208" i="6"/>
  <c r="B208" i="6"/>
  <c r="E207" i="6"/>
  <c r="D207" i="6"/>
  <c r="B207" i="6"/>
  <c r="E206" i="6"/>
  <c r="D206" i="6"/>
  <c r="B206" i="6"/>
  <c r="E205" i="6"/>
  <c r="D205" i="6"/>
  <c r="B205" i="6"/>
  <c r="E204" i="6"/>
  <c r="D204" i="6"/>
  <c r="B204" i="6"/>
  <c r="E203" i="6"/>
  <c r="B203" i="6"/>
  <c r="E202" i="6"/>
  <c r="B202" i="6"/>
  <c r="E201" i="6"/>
  <c r="B201" i="6"/>
  <c r="E200" i="6"/>
  <c r="B200" i="6"/>
  <c r="E199" i="6"/>
  <c r="B199" i="6"/>
  <c r="E198" i="6"/>
  <c r="B198" i="6"/>
  <c r="E197" i="6"/>
  <c r="B197" i="6"/>
  <c r="E196" i="6"/>
  <c r="B196" i="6"/>
  <c r="G195" i="6"/>
  <c r="D195" i="6"/>
  <c r="A195" i="6"/>
  <c r="G194" i="6"/>
  <c r="D194" i="6"/>
  <c r="A194" i="6"/>
  <c r="G193" i="6"/>
  <c r="D193" i="6"/>
  <c r="A193" i="6"/>
  <c r="G192" i="6"/>
  <c r="D192" i="6"/>
  <c r="A192" i="6"/>
  <c r="G191" i="6"/>
  <c r="D191" i="6"/>
  <c r="A191" i="6"/>
  <c r="G190" i="6"/>
  <c r="D190" i="6"/>
  <c r="A190" i="6"/>
  <c r="G189" i="6"/>
  <c r="D189" i="6"/>
  <c r="A189" i="6"/>
  <c r="G188" i="6"/>
  <c r="D188" i="6"/>
  <c r="A188" i="6"/>
  <c r="G187" i="6"/>
  <c r="A187" i="6"/>
  <c r="G186" i="6"/>
  <c r="A186" i="6"/>
  <c r="G185" i="6"/>
  <c r="A185" i="6"/>
  <c r="G184" i="6"/>
  <c r="A184" i="6"/>
  <c r="G183" i="6"/>
  <c r="A183" i="6"/>
  <c r="G182" i="6"/>
  <c r="A182" i="6"/>
  <c r="G181" i="6"/>
  <c r="A181" i="6"/>
  <c r="G180" i="6"/>
  <c r="A180" i="6"/>
  <c r="F179" i="6"/>
  <c r="D179" i="6"/>
  <c r="A179" i="6"/>
  <c r="F178" i="6"/>
  <c r="D178" i="6"/>
  <c r="A178" i="6"/>
  <c r="F177" i="6"/>
  <c r="D177" i="6"/>
  <c r="A177" i="6"/>
  <c r="F176" i="6"/>
  <c r="D176" i="6"/>
  <c r="A176" i="6"/>
  <c r="F175" i="6"/>
  <c r="D175" i="6"/>
  <c r="A175" i="6"/>
  <c r="F174" i="6"/>
  <c r="D174" i="6"/>
  <c r="A174" i="6"/>
  <c r="F173" i="6"/>
  <c r="D173" i="6"/>
  <c r="A173" i="6"/>
  <c r="F172" i="6"/>
  <c r="D172" i="6"/>
  <c r="A172" i="6"/>
  <c r="F171" i="6"/>
  <c r="A171" i="6"/>
  <c r="F170" i="6"/>
  <c r="A170" i="6"/>
  <c r="F169" i="6"/>
  <c r="A169" i="6"/>
  <c r="F168" i="6"/>
  <c r="A168" i="6"/>
  <c r="F167" i="6"/>
  <c r="A167" i="6"/>
  <c r="F166" i="6"/>
  <c r="A166" i="6"/>
  <c r="F165" i="6"/>
  <c r="A165" i="6"/>
  <c r="F164" i="6"/>
  <c r="A164" i="6"/>
  <c r="H163" i="6"/>
  <c r="D163" i="6"/>
  <c r="A163" i="6"/>
  <c r="H162" i="6"/>
  <c r="D162" i="6"/>
  <c r="A162" i="6"/>
  <c r="H161" i="6"/>
  <c r="D161" i="6"/>
  <c r="A161" i="6"/>
  <c r="H160" i="6"/>
  <c r="D160" i="6"/>
  <c r="A160" i="6"/>
  <c r="H159" i="6"/>
  <c r="D159" i="6"/>
  <c r="A159" i="6"/>
  <c r="H158" i="6"/>
  <c r="D158" i="6"/>
  <c r="A158" i="6"/>
  <c r="H157" i="6"/>
  <c r="D157" i="6"/>
  <c r="A157" i="6"/>
  <c r="H156" i="6"/>
  <c r="D156" i="6"/>
  <c r="A156" i="6"/>
  <c r="H155" i="6"/>
  <c r="A155" i="6"/>
  <c r="H154" i="6"/>
  <c r="A154" i="6"/>
  <c r="H153" i="6"/>
  <c r="A153" i="6"/>
  <c r="H152" i="6"/>
  <c r="A152" i="6"/>
  <c r="H151" i="6"/>
  <c r="A151" i="6"/>
  <c r="H150" i="6"/>
  <c r="A150" i="6"/>
  <c r="H149" i="6"/>
  <c r="A149" i="6"/>
  <c r="H148" i="6"/>
  <c r="A148" i="6"/>
  <c r="E147" i="6"/>
  <c r="D147" i="6"/>
  <c r="A147" i="6"/>
  <c r="E146" i="6"/>
  <c r="D146" i="6"/>
  <c r="A146" i="6"/>
  <c r="E145" i="6"/>
  <c r="D145" i="6"/>
  <c r="A145" i="6"/>
  <c r="E144" i="6"/>
  <c r="D144" i="6"/>
  <c r="A144" i="6"/>
  <c r="E143" i="6"/>
  <c r="D143" i="6"/>
  <c r="A143" i="6"/>
  <c r="E142" i="6"/>
  <c r="D142" i="6"/>
  <c r="A142" i="6"/>
  <c r="E141" i="6"/>
  <c r="D141" i="6"/>
  <c r="A141" i="6"/>
  <c r="E140" i="6"/>
  <c r="D140" i="6"/>
  <c r="A140" i="6"/>
  <c r="E139" i="6"/>
  <c r="A139" i="6"/>
  <c r="E138" i="6"/>
  <c r="A138" i="6"/>
  <c r="E137" i="6"/>
  <c r="A137" i="6"/>
  <c r="E136" i="6"/>
  <c r="A136" i="6"/>
  <c r="E135" i="6"/>
  <c r="A135" i="6"/>
  <c r="E134" i="6"/>
  <c r="A134" i="6"/>
  <c r="E133" i="6"/>
  <c r="A133" i="6"/>
  <c r="E132" i="6"/>
  <c r="A132" i="6"/>
  <c r="G131" i="6"/>
  <c r="D131" i="6"/>
  <c r="A131" i="6"/>
  <c r="G130" i="6"/>
  <c r="D130" i="6"/>
  <c r="A130" i="6"/>
  <c r="G129" i="6"/>
  <c r="D129" i="6"/>
  <c r="A129" i="6"/>
  <c r="G128" i="6"/>
  <c r="D128" i="6"/>
  <c r="A128" i="6"/>
  <c r="G127" i="6"/>
  <c r="D127" i="6"/>
  <c r="A127" i="6"/>
  <c r="G126" i="6"/>
  <c r="D126" i="6"/>
  <c r="A126" i="6"/>
  <c r="G125" i="6"/>
  <c r="D125" i="6"/>
  <c r="A125" i="6"/>
  <c r="G124" i="6"/>
  <c r="D124" i="6"/>
  <c r="A124" i="6"/>
  <c r="G123" i="6"/>
  <c r="A123" i="6"/>
  <c r="G122" i="6"/>
  <c r="A122" i="6"/>
  <c r="G121" i="6"/>
  <c r="A121" i="6"/>
  <c r="G120" i="6"/>
  <c r="A120" i="6"/>
  <c r="G119" i="6"/>
  <c r="A119" i="6"/>
  <c r="G118" i="6"/>
  <c r="A118" i="6"/>
  <c r="G117" i="6"/>
  <c r="A117" i="6"/>
  <c r="G116" i="6"/>
  <c r="A116" i="6"/>
  <c r="F115" i="6"/>
  <c r="D115" i="6"/>
  <c r="A115" i="6"/>
  <c r="F114" i="6"/>
  <c r="D114" i="6"/>
  <c r="A114" i="6"/>
  <c r="F113" i="6"/>
  <c r="D113" i="6"/>
  <c r="A113" i="6"/>
  <c r="F112" i="6"/>
  <c r="D112" i="6"/>
  <c r="A112" i="6"/>
  <c r="F111" i="6"/>
  <c r="D111" i="6"/>
  <c r="A111" i="6"/>
  <c r="F110" i="6"/>
  <c r="D110" i="6"/>
  <c r="A110" i="6"/>
  <c r="F109" i="6"/>
  <c r="D109" i="6"/>
  <c r="A109" i="6"/>
  <c r="F108" i="6"/>
  <c r="D108" i="6"/>
  <c r="A108" i="6"/>
  <c r="F107" i="6"/>
  <c r="A107" i="6"/>
  <c r="F106" i="6"/>
  <c r="A106" i="6"/>
  <c r="F105" i="6"/>
  <c r="A105" i="6"/>
  <c r="F104" i="6"/>
  <c r="A104" i="6"/>
  <c r="F103" i="6"/>
  <c r="A103" i="6"/>
  <c r="F102" i="6"/>
  <c r="A102" i="6"/>
  <c r="F101" i="6"/>
  <c r="A101" i="6"/>
  <c r="F100" i="6"/>
  <c r="A100" i="6"/>
  <c r="H99" i="6"/>
  <c r="D99" i="6"/>
  <c r="A99" i="6"/>
  <c r="H98" i="6"/>
  <c r="D98" i="6"/>
  <c r="A98" i="6"/>
  <c r="H97" i="6"/>
  <c r="D97" i="6"/>
  <c r="A97" i="6"/>
  <c r="H96" i="6"/>
  <c r="D96" i="6"/>
  <c r="A96" i="6"/>
  <c r="H95" i="6"/>
  <c r="D95" i="6"/>
  <c r="A95" i="6"/>
  <c r="H94" i="6"/>
  <c r="D94" i="6"/>
  <c r="A94" i="6"/>
  <c r="H93" i="6"/>
  <c r="D93" i="6"/>
  <c r="A93" i="6"/>
  <c r="H92" i="6"/>
  <c r="D92" i="6"/>
  <c r="A92" i="6"/>
  <c r="H91" i="6"/>
  <c r="A91" i="6"/>
  <c r="H90" i="6"/>
  <c r="A90" i="6"/>
  <c r="H89" i="6"/>
  <c r="A89" i="6"/>
  <c r="H88" i="6"/>
  <c r="A88" i="6"/>
  <c r="H87" i="6"/>
  <c r="A87" i="6"/>
  <c r="H86" i="6"/>
  <c r="A86" i="6"/>
  <c r="H85" i="6"/>
  <c r="A85" i="6"/>
  <c r="H84" i="6"/>
  <c r="A84" i="6"/>
  <c r="E83" i="6"/>
  <c r="D83" i="6"/>
  <c r="A83" i="6"/>
  <c r="E82" i="6"/>
  <c r="D82" i="6"/>
  <c r="A82" i="6"/>
  <c r="E81" i="6"/>
  <c r="D81" i="6"/>
  <c r="A81" i="6"/>
  <c r="E80" i="6"/>
  <c r="D80" i="6"/>
  <c r="A80" i="6"/>
  <c r="E79" i="6"/>
  <c r="D79" i="6"/>
  <c r="A79" i="6"/>
  <c r="E78" i="6"/>
  <c r="D78" i="6"/>
  <c r="A78" i="6"/>
  <c r="E77" i="6"/>
  <c r="D77" i="6"/>
  <c r="A77" i="6"/>
  <c r="E76" i="6"/>
  <c r="D76" i="6"/>
  <c r="A76" i="6"/>
  <c r="E75" i="6"/>
  <c r="A75" i="6"/>
  <c r="E74" i="6"/>
  <c r="A74" i="6"/>
  <c r="E73" i="6"/>
  <c r="A73" i="6"/>
  <c r="E72" i="6"/>
  <c r="A72" i="6"/>
  <c r="E71" i="6"/>
  <c r="A71" i="6"/>
  <c r="E70" i="6"/>
  <c r="A70" i="6"/>
  <c r="E69" i="6"/>
  <c r="A69" i="6"/>
  <c r="E68" i="6"/>
  <c r="A68" i="6"/>
  <c r="G67" i="6"/>
  <c r="D67" i="6"/>
  <c r="A67" i="6"/>
  <c r="G66" i="6"/>
  <c r="D66" i="6"/>
  <c r="A66" i="6"/>
  <c r="G65" i="6"/>
  <c r="D65" i="6"/>
  <c r="A65" i="6"/>
  <c r="G64" i="6"/>
  <c r="D64" i="6"/>
  <c r="A64" i="6"/>
  <c r="G63" i="6"/>
  <c r="D63" i="6"/>
  <c r="A63" i="6"/>
  <c r="G62" i="6"/>
  <c r="D62" i="6"/>
  <c r="A62" i="6"/>
  <c r="G61" i="6"/>
  <c r="D61" i="6"/>
  <c r="A61" i="6"/>
  <c r="G60" i="6"/>
  <c r="D60" i="6"/>
  <c r="A60" i="6"/>
  <c r="G59" i="6"/>
  <c r="A59" i="6"/>
  <c r="G58" i="6"/>
  <c r="A58" i="6"/>
  <c r="G57" i="6"/>
  <c r="A57" i="6"/>
  <c r="G56" i="6"/>
  <c r="A56" i="6"/>
  <c r="G55" i="6"/>
  <c r="A55" i="6"/>
  <c r="G54" i="6"/>
  <c r="A54" i="6"/>
  <c r="G53" i="6"/>
  <c r="A53" i="6"/>
  <c r="G52" i="6"/>
  <c r="A52" i="6"/>
  <c r="F51" i="6"/>
  <c r="D51" i="6"/>
  <c r="A51" i="6"/>
  <c r="F50" i="6"/>
  <c r="D50" i="6"/>
  <c r="A50" i="6"/>
  <c r="F49" i="6"/>
  <c r="D49" i="6"/>
  <c r="A49" i="6"/>
  <c r="F48" i="6"/>
  <c r="D48" i="6"/>
  <c r="A48" i="6"/>
  <c r="F47" i="6"/>
  <c r="D47" i="6"/>
  <c r="A47" i="6"/>
  <c r="F46" i="6"/>
  <c r="D46" i="6"/>
  <c r="A46" i="6"/>
  <c r="F45" i="6"/>
  <c r="D45" i="6"/>
  <c r="A45" i="6"/>
  <c r="F44" i="6"/>
  <c r="D44" i="6"/>
  <c r="A44" i="6"/>
  <c r="F43" i="6"/>
  <c r="A43" i="6"/>
  <c r="F42" i="6"/>
  <c r="A42" i="6"/>
  <c r="F41" i="6"/>
  <c r="A41" i="6"/>
  <c r="F40" i="6"/>
  <c r="A40" i="6"/>
  <c r="F39" i="6"/>
  <c r="A39" i="6"/>
  <c r="F38" i="6"/>
  <c r="A38" i="6"/>
  <c r="F37" i="6"/>
  <c r="A37" i="6"/>
  <c r="F36" i="6"/>
  <c r="A36" i="6"/>
  <c r="H35" i="6"/>
  <c r="D35" i="6"/>
  <c r="A35" i="6"/>
  <c r="H34" i="6"/>
  <c r="D34" i="6"/>
  <c r="A34" i="6"/>
  <c r="H33" i="6"/>
  <c r="D33" i="6"/>
  <c r="A33" i="6"/>
  <c r="H32" i="6"/>
  <c r="D32" i="6"/>
  <c r="A32" i="6"/>
  <c r="H31" i="6"/>
  <c r="D31" i="6"/>
  <c r="A31" i="6"/>
  <c r="H30" i="6"/>
  <c r="D30" i="6"/>
  <c r="A30" i="6"/>
  <c r="H29" i="6"/>
  <c r="D29" i="6"/>
  <c r="A29" i="6"/>
  <c r="H28" i="6"/>
  <c r="D28" i="6"/>
  <c r="A28" i="6"/>
  <c r="H27" i="6"/>
  <c r="A27" i="6"/>
  <c r="H26" i="6"/>
  <c r="A26" i="6"/>
  <c r="H25" i="6"/>
  <c r="A25" i="6"/>
  <c r="H24" i="6"/>
  <c r="A24" i="6"/>
  <c r="H23" i="6"/>
  <c r="A23" i="6"/>
  <c r="H22" i="6"/>
  <c r="A22" i="6"/>
  <c r="H21" i="6"/>
  <c r="A21" i="6"/>
  <c r="H20" i="6"/>
  <c r="A20" i="6"/>
  <c r="E19" i="6"/>
  <c r="D19" i="6"/>
  <c r="A19" i="6"/>
  <c r="E18" i="6"/>
  <c r="D18" i="6"/>
  <c r="A18" i="6"/>
  <c r="E17" i="6"/>
  <c r="D17" i="6"/>
  <c r="A17" i="6"/>
  <c r="E16" i="6"/>
  <c r="D16" i="6"/>
  <c r="A16" i="6"/>
  <c r="E15" i="6"/>
  <c r="D15" i="6"/>
  <c r="A15" i="6"/>
  <c r="E14" i="6"/>
  <c r="D14" i="6"/>
  <c r="A14" i="6"/>
  <c r="E13" i="6"/>
  <c r="D13" i="6"/>
  <c r="A13" i="6"/>
  <c r="E12" i="6"/>
  <c r="D12" i="6"/>
  <c r="A12" i="6"/>
  <c r="E11" i="6"/>
  <c r="A11" i="6"/>
  <c r="E10" i="6"/>
  <c r="A10" i="6"/>
  <c r="E9" i="6"/>
  <c r="A9" i="6"/>
  <c r="E8" i="6"/>
  <c r="A8" i="6"/>
  <c r="E7" i="6"/>
  <c r="A7" i="6"/>
  <c r="E6" i="6"/>
  <c r="A6" i="6"/>
  <c r="E5" i="6"/>
  <c r="A5" i="6"/>
  <c r="E4" i="6"/>
  <c r="A4" i="6"/>
  <c r="K174" i="4"/>
  <c r="M174" i="4"/>
  <c r="O174" i="4"/>
  <c r="P174" i="4"/>
  <c r="Q174" i="4"/>
  <c r="K1" i="6"/>
  <c r="L1" i="6" s="1"/>
  <c r="K215" i="4"/>
  <c r="Q175" i="4"/>
  <c r="J26" i="4"/>
  <c r="P175" i="4" s="1"/>
  <c r="O175" i="4"/>
  <c r="M175" i="4"/>
  <c r="K175" i="4"/>
  <c r="J61" i="4"/>
  <c r="C39" i="4"/>
  <c r="B39" i="4" s="1"/>
  <c r="C40" i="4"/>
  <c r="J40" i="4" s="1"/>
  <c r="C41" i="4"/>
  <c r="B41" i="4" s="1"/>
  <c r="C42" i="4"/>
  <c r="B42" i="4" s="1"/>
  <c r="I33" i="4"/>
  <c r="C43" i="4" s="1"/>
  <c r="B43" i="4" s="1"/>
  <c r="I34" i="4"/>
  <c r="C44" i="4" s="1"/>
  <c r="J44" i="4" s="1"/>
  <c r="K53" i="4"/>
  <c r="K32" i="4"/>
  <c r="I32" i="4"/>
  <c r="K31" i="4"/>
  <c r="K30" i="4"/>
  <c r="K25" i="4"/>
  <c r="L24" i="4"/>
  <c r="K24" i="4"/>
  <c r="L23" i="4"/>
  <c r="K19" i="4"/>
  <c r="L18" i="4"/>
  <c r="C38" i="4" l="1"/>
  <c r="B38" i="4" s="1"/>
  <c r="K34" i="4"/>
  <c r="J39" i="4"/>
  <c r="R39" i="4" s="1"/>
  <c r="J53" i="4" s="1"/>
  <c r="B44" i="4"/>
  <c r="R44" i="4" s="1"/>
  <c r="O161" i="4"/>
  <c r="O165" i="4" s="1"/>
  <c r="J55" i="4" s="1"/>
  <c r="K26" i="4"/>
  <c r="K33" i="4"/>
  <c r="B40" i="4"/>
  <c r="R40" i="4"/>
  <c r="C37" i="4"/>
  <c r="J37" i="4" s="1"/>
  <c r="R37" i="4" s="1"/>
  <c r="J42" i="4"/>
  <c r="R42" i="4"/>
  <c r="R41" i="4"/>
  <c r="J41" i="4"/>
  <c r="J43" i="4"/>
  <c r="R43" i="4"/>
  <c r="J38" i="4" l="1"/>
  <c r="R38" i="4" s="1"/>
  <c r="J47" i="4" s="1"/>
  <c r="J51" i="4" s="1"/>
  <c r="J57" i="4" s="1"/>
  <c r="B37" i="4"/>
  <c r="J2" i="6"/>
</calcChain>
</file>

<file path=xl/comments1.xml><?xml version="1.0" encoding="utf-8"?>
<comments xmlns="http://schemas.openxmlformats.org/spreadsheetml/2006/main">
  <authors>
    <author>Author</author>
  </authors>
  <commentList>
    <comment ref="B17" authorId="0" shapeId="0">
      <text>
        <r>
          <rPr>
            <b/>
            <sz val="12"/>
            <color indexed="81"/>
            <rFont val="Arial"/>
            <family val="2"/>
          </rPr>
          <t xml:space="preserve">AC Voltage Input:
</t>
        </r>
        <r>
          <rPr>
            <sz val="12"/>
            <color indexed="81"/>
            <rFont val="Arial"/>
            <family val="2"/>
          </rPr>
          <t xml:space="preserve">There is a choice of voltage input;  230 VAC or 460 VAC
</t>
        </r>
      </text>
    </comment>
    <comment ref="C18" authorId="0" shapeId="0">
      <text>
        <r>
          <rPr>
            <b/>
            <sz val="12"/>
            <color indexed="81"/>
            <rFont val="Arial"/>
            <family val="2"/>
          </rPr>
          <t>Servo Performance:</t>
        </r>
        <r>
          <rPr>
            <sz val="12"/>
            <color indexed="81"/>
            <rFont val="Arial"/>
            <family val="2"/>
          </rPr>
          <t xml:space="preserve">
Servo Performance is based on Horsepower Rating:
AC Voltage Input determines available Servo Performance.
Additional motor information can be found on the tab labeled:  </t>
        </r>
        <r>
          <rPr>
            <b/>
            <sz val="12"/>
            <color indexed="81"/>
            <rFont val="Arial"/>
            <family val="2"/>
          </rPr>
          <t>Servo Performance and Spec.</t>
        </r>
        <r>
          <rPr>
            <sz val="12"/>
            <color indexed="81"/>
            <rFont val="Arial"/>
            <family val="2"/>
          </rPr>
          <t xml:space="preserve">
</t>
        </r>
        <r>
          <rPr>
            <b/>
            <u/>
            <sz val="12"/>
            <color indexed="81"/>
            <rFont val="Arial"/>
            <family val="2"/>
          </rPr>
          <t>230VAC</t>
        </r>
        <r>
          <rPr>
            <sz val="12"/>
            <color indexed="81"/>
            <rFont val="Arial"/>
            <family val="2"/>
          </rPr>
          <t xml:space="preserve">                           </t>
        </r>
        <r>
          <rPr>
            <b/>
            <u/>
            <sz val="12"/>
            <color indexed="81"/>
            <rFont val="Arial"/>
            <family val="2"/>
          </rPr>
          <t xml:space="preserve"> 460VAC</t>
        </r>
        <r>
          <rPr>
            <sz val="12"/>
            <color indexed="81"/>
            <rFont val="Arial"/>
            <family val="2"/>
          </rPr>
          <t xml:space="preserve">
0.5 HP                               1.0 HP
1.0 HP                               2.0 HP
1.5 HP                               3.0 HP
2.0 HP                               4.0 HP
3.0 HP
</t>
        </r>
        <r>
          <rPr>
            <b/>
            <sz val="12"/>
            <color indexed="81"/>
            <rFont val="Arial"/>
            <family val="2"/>
          </rPr>
          <t xml:space="preserve">Note:  </t>
        </r>
        <r>
          <rPr>
            <sz val="12"/>
            <color indexed="81"/>
            <rFont val="Arial"/>
            <family val="2"/>
          </rPr>
          <t>For 2-axis system, make sure the 1</t>
        </r>
        <r>
          <rPr>
            <vertAlign val="superscript"/>
            <sz val="12"/>
            <color indexed="81"/>
            <rFont val="Arial"/>
            <family val="2"/>
          </rPr>
          <t>st</t>
        </r>
        <r>
          <rPr>
            <sz val="12"/>
            <color indexed="81"/>
            <rFont val="Arial"/>
            <family val="2"/>
          </rPr>
          <t xml:space="preserve"> axis is equal to or larger than the 2</t>
        </r>
        <r>
          <rPr>
            <vertAlign val="superscript"/>
            <sz val="12"/>
            <color indexed="81"/>
            <rFont val="Arial"/>
            <family val="2"/>
          </rPr>
          <t>nd</t>
        </r>
        <r>
          <rPr>
            <sz val="12"/>
            <color indexed="81"/>
            <rFont val="Arial"/>
            <family val="2"/>
          </rPr>
          <t xml:space="preserve"> axis</t>
        </r>
      </text>
    </comment>
    <comment ref="B19" authorId="0" shapeId="0">
      <text>
        <r>
          <rPr>
            <b/>
            <sz val="12"/>
            <color indexed="81"/>
            <rFont val="Arial"/>
            <family val="2"/>
          </rPr>
          <t xml:space="preserve"> Motor Feedback &amp; Power Cables Length:</t>
        </r>
        <r>
          <rPr>
            <sz val="12"/>
            <color indexed="81"/>
            <rFont val="Arial"/>
            <family val="2"/>
          </rPr>
          <t xml:space="preserve">
Available Cable Lengths range from 0' to 70' in 10' increments.
Selecting a value of 0' provides pricing and information for an indexer kit without Servo Motor or Cable thus allowing the option of adding different motors and cables.  
Contact ORMEC representative of  non-standard kit configurations using other ORMEC or 3</t>
        </r>
        <r>
          <rPr>
            <vertAlign val="superscript"/>
            <sz val="12"/>
            <color indexed="81"/>
            <rFont val="Arial"/>
            <family val="2"/>
          </rPr>
          <t>rd</t>
        </r>
        <r>
          <rPr>
            <sz val="12"/>
            <color indexed="81"/>
            <rFont val="Arial"/>
            <family val="2"/>
          </rPr>
          <t xml:space="preserve"> party motors.</t>
        </r>
      </text>
    </comment>
    <comment ref="C20" authorId="0" shapeId="0">
      <text>
        <r>
          <rPr>
            <b/>
            <sz val="12"/>
            <color indexed="81"/>
            <rFont val="Arial"/>
            <family val="2"/>
          </rPr>
          <t>Configuration Option:</t>
        </r>
        <r>
          <rPr>
            <sz val="12"/>
            <color indexed="81"/>
            <rFont val="Arial"/>
            <family val="2"/>
          </rPr>
          <t xml:space="preserve">
The XD Indexer Kit comes in three form factors:
1.  Parts Only
2.  Pre-wired and mounted on standard plate/panel.
3.  Panel Mounted and in an enclosure.</t>
        </r>
      </text>
    </comment>
    <comment ref="C21" authorId="0" shapeId="0">
      <text>
        <r>
          <rPr>
            <b/>
            <sz val="12"/>
            <color indexed="81"/>
            <rFont val="Arial"/>
            <family val="2"/>
          </rPr>
          <t>FieldBus:</t>
        </r>
        <r>
          <rPr>
            <sz val="12"/>
            <color indexed="81"/>
            <rFont val="Arial"/>
            <family val="2"/>
          </rPr>
          <t xml:space="preserve">
ModBus TCP is a standard feature in the XD Series Indexer.
Thus selecting NONE or ModBus TCP generates the same part number.
Ethernet I/P is the only other currently available FieldBus Option </t>
        </r>
      </text>
    </comment>
    <comment ref="B23" authorId="0" shapeId="0">
      <text>
        <r>
          <rPr>
            <b/>
            <sz val="12"/>
            <color indexed="81"/>
            <rFont val="Arial"/>
            <family val="2"/>
          </rPr>
          <t>2</t>
        </r>
        <r>
          <rPr>
            <b/>
            <vertAlign val="superscript"/>
            <sz val="12"/>
            <color indexed="81"/>
            <rFont val="Arial"/>
            <family val="2"/>
          </rPr>
          <t>nd</t>
        </r>
        <r>
          <rPr>
            <b/>
            <sz val="12"/>
            <color indexed="81"/>
            <rFont val="Arial"/>
            <family val="2"/>
          </rPr>
          <t xml:space="preserve"> Axis:
</t>
        </r>
        <r>
          <rPr>
            <sz val="12"/>
            <color indexed="81"/>
            <rFont val="Arial"/>
            <family val="2"/>
          </rPr>
          <t>A 2</t>
        </r>
        <r>
          <rPr>
            <vertAlign val="superscript"/>
            <sz val="12"/>
            <color indexed="81"/>
            <rFont val="Arial"/>
            <family val="2"/>
          </rPr>
          <t xml:space="preserve">nd </t>
        </r>
        <r>
          <rPr>
            <sz val="12"/>
            <color indexed="81"/>
            <rFont val="Arial"/>
            <family val="2"/>
          </rPr>
          <t>axis can also be included.  
For sizing purpose, it is recommended that the 1</t>
        </r>
        <r>
          <rPr>
            <vertAlign val="superscript"/>
            <sz val="12"/>
            <color indexed="81"/>
            <rFont val="Arial"/>
            <family val="2"/>
          </rPr>
          <t>st</t>
        </r>
        <r>
          <rPr>
            <sz val="12"/>
            <color indexed="81"/>
            <rFont val="Arial"/>
            <family val="2"/>
          </rPr>
          <t xml:space="preserve"> axis be equal or larger than the 2</t>
        </r>
        <r>
          <rPr>
            <vertAlign val="superscript"/>
            <sz val="12"/>
            <color indexed="81"/>
            <rFont val="Arial"/>
            <family val="2"/>
          </rPr>
          <t>nd</t>
        </r>
        <r>
          <rPr>
            <sz val="12"/>
            <color indexed="81"/>
            <rFont val="Arial"/>
            <family val="2"/>
          </rPr>
          <t xml:space="preserve"> axis.
Magnetics from the base kit are size appropriately to accommodate the 2</t>
        </r>
        <r>
          <rPr>
            <vertAlign val="superscript"/>
            <sz val="12"/>
            <color indexed="81"/>
            <rFont val="Arial"/>
            <family val="2"/>
          </rPr>
          <t>nd</t>
        </r>
        <r>
          <rPr>
            <sz val="12"/>
            <color indexed="81"/>
            <rFont val="Arial"/>
            <family val="2"/>
          </rPr>
          <t xml:space="preserve"> axis.
</t>
        </r>
      </text>
    </comment>
    <comment ref="B24" authorId="0" shapeId="0">
      <text>
        <r>
          <rPr>
            <b/>
            <sz val="12"/>
            <color indexed="81"/>
            <rFont val="Arial"/>
            <family val="2"/>
          </rPr>
          <t>Servo Performance:</t>
        </r>
        <r>
          <rPr>
            <sz val="12"/>
            <color indexed="81"/>
            <rFont val="Arial"/>
            <family val="2"/>
          </rPr>
          <t xml:space="preserve">
Servo Performance is based on Horsepower Rating:
AC Voltage Input determines available Servo Performance.
Additional motor information can be found on the tab labeled:  </t>
        </r>
        <r>
          <rPr>
            <b/>
            <sz val="12"/>
            <color indexed="81"/>
            <rFont val="Arial"/>
            <family val="2"/>
          </rPr>
          <t>Servo Performance and Spec.</t>
        </r>
        <r>
          <rPr>
            <sz val="12"/>
            <color indexed="81"/>
            <rFont val="Arial"/>
            <family val="2"/>
          </rPr>
          <t xml:space="preserve">
</t>
        </r>
        <r>
          <rPr>
            <b/>
            <u/>
            <sz val="12"/>
            <color indexed="81"/>
            <rFont val="Arial"/>
            <family val="2"/>
          </rPr>
          <t>230VAC</t>
        </r>
        <r>
          <rPr>
            <sz val="12"/>
            <color indexed="81"/>
            <rFont val="Arial"/>
            <family val="2"/>
          </rPr>
          <t xml:space="preserve">                           </t>
        </r>
        <r>
          <rPr>
            <b/>
            <u/>
            <sz val="12"/>
            <color indexed="81"/>
            <rFont val="Arial"/>
            <family val="2"/>
          </rPr>
          <t xml:space="preserve"> 460VAC</t>
        </r>
        <r>
          <rPr>
            <sz val="12"/>
            <color indexed="81"/>
            <rFont val="Arial"/>
            <family val="2"/>
          </rPr>
          <t xml:space="preserve">
0.5 HP                               1.0 HP
1.0 HP                               2.0 HP
1.5 HP                               3.0 HP
2.0 HP                               4.0 HP
3.0 HP
</t>
        </r>
        <r>
          <rPr>
            <b/>
            <sz val="12"/>
            <color indexed="81"/>
            <rFont val="Arial"/>
            <family val="2"/>
          </rPr>
          <t xml:space="preserve">Note:  </t>
        </r>
        <r>
          <rPr>
            <sz val="12"/>
            <color indexed="81"/>
            <rFont val="Arial"/>
            <family val="2"/>
          </rPr>
          <t>For 2-axis system, make sure the 1</t>
        </r>
        <r>
          <rPr>
            <vertAlign val="superscript"/>
            <sz val="12"/>
            <color indexed="81"/>
            <rFont val="Arial"/>
            <family val="2"/>
          </rPr>
          <t>st</t>
        </r>
        <r>
          <rPr>
            <sz val="12"/>
            <color indexed="81"/>
            <rFont val="Arial"/>
            <family val="2"/>
          </rPr>
          <t xml:space="preserve"> axis is equal to or larger than the 2</t>
        </r>
        <r>
          <rPr>
            <vertAlign val="superscript"/>
            <sz val="12"/>
            <color indexed="81"/>
            <rFont val="Arial"/>
            <family val="2"/>
          </rPr>
          <t>nd</t>
        </r>
        <r>
          <rPr>
            <sz val="12"/>
            <color indexed="81"/>
            <rFont val="Arial"/>
            <family val="2"/>
          </rPr>
          <t xml:space="preserve"> axis</t>
        </r>
      </text>
    </comment>
    <comment ref="B25" authorId="0" shapeId="0">
      <text>
        <r>
          <rPr>
            <b/>
            <sz val="12"/>
            <color indexed="81"/>
            <rFont val="Arial"/>
            <family val="2"/>
          </rPr>
          <t xml:space="preserve"> Motor Feedback &amp; Power Cables Length:</t>
        </r>
        <r>
          <rPr>
            <sz val="12"/>
            <color indexed="81"/>
            <rFont val="Arial"/>
            <family val="2"/>
          </rPr>
          <t xml:space="preserve">
Available Cable Lengths range from 0' to 70' in 10' increments.
Selecting a value of 0' provides pricing and information for an indexer kit without Servo Motor or Cable thus allowing the option of adding different motors and cables.  
Contact ORMEC representative of  non-standard kit configurations using other ORMEC or 3rd party motors.</t>
        </r>
      </text>
    </comment>
    <comment ref="C26" authorId="0" shapeId="0">
      <text>
        <r>
          <rPr>
            <b/>
            <sz val="12"/>
            <color indexed="81"/>
            <rFont val="Arial"/>
            <family val="2"/>
          </rPr>
          <t>FieldBus:</t>
        </r>
        <r>
          <rPr>
            <sz val="12"/>
            <color indexed="81"/>
            <rFont val="Arial"/>
            <family val="2"/>
          </rPr>
          <t xml:space="preserve">
ModBus TCP is a standard feature in the XD Series Indexer.
Thus selecting NONE or ModBus TCP generates the same part number.
Ethernet I/P is the only other available FieldBus Option.</t>
        </r>
      </text>
    </comment>
    <comment ref="B30" authorId="0" shapeId="0">
      <text>
        <r>
          <rPr>
            <b/>
            <sz val="12"/>
            <color indexed="81"/>
            <rFont val="Arial"/>
            <family val="2"/>
          </rPr>
          <t>UL508A Certification</t>
        </r>
        <r>
          <rPr>
            <sz val="12"/>
            <color indexed="81"/>
            <rFont val="Arial"/>
            <family val="2"/>
          </rPr>
          <t xml:space="preserve">
ORMEC is a fully certified UL Panel Shop thus all panels are built to UL Certification.
However, each panel and enclosure must be inspected.
For a flat rate, each panel or enclosure will be inspected by the Underwriters Laboratory and officially certified..</t>
        </r>
      </text>
    </comment>
    <comment ref="I31" authorId="0" shapeId="0">
      <text>
        <r>
          <rPr>
            <b/>
            <sz val="12"/>
            <color indexed="81"/>
            <rFont val="Arial"/>
            <family val="2"/>
          </rPr>
          <t xml:space="preserve">Optional HMI Selection.
</t>
        </r>
        <r>
          <rPr>
            <sz val="12"/>
            <color indexed="81"/>
            <rFont val="Arial"/>
            <family val="2"/>
          </rPr>
          <t xml:space="preserve">ORMEC HMI selection based on screen size
Size ranges measured on the diagonal includes:
• 4.3  Inches
• 7  Inches
• 10  Inches
• 12.1  Inches
• 15  Inches
The HMI does </t>
        </r>
        <r>
          <rPr>
            <b/>
            <sz val="12"/>
            <color indexed="10"/>
            <rFont val="Arial"/>
            <family val="2"/>
          </rPr>
          <t>NOT</t>
        </r>
        <r>
          <rPr>
            <b/>
            <sz val="12"/>
            <color indexed="81"/>
            <rFont val="Arial"/>
            <family val="2"/>
          </rPr>
          <t xml:space="preserve"> </t>
        </r>
        <r>
          <rPr>
            <sz val="12"/>
            <color indexed="81"/>
            <rFont val="Arial"/>
            <family val="2"/>
          </rPr>
          <t xml:space="preserve">include an enclosure for mounting.
Your ORMEC Sales Representative will be able to assist you to determine an enclosure from ORMEC.
The addition of an HMI adds an Ethernet Switch to allow ease of programming multiple products without constantly disconnecting the Ethernet cable as well as for the connection of multiple Indexers to one HMI.
</t>
        </r>
      </text>
    </comment>
    <comment ref="I32" authorId="0" shapeId="0">
      <text>
        <r>
          <rPr>
            <b/>
            <sz val="12"/>
            <color indexed="81"/>
            <rFont val="Arial"/>
            <family val="2"/>
          </rPr>
          <t xml:space="preserve">Optional HMI Selection, </t>
        </r>
        <r>
          <rPr>
            <b/>
            <vertAlign val="subscript"/>
            <sz val="12"/>
            <color indexed="81"/>
            <rFont val="Arial"/>
            <family val="2"/>
          </rPr>
          <t>cont.</t>
        </r>
        <r>
          <rPr>
            <b/>
            <sz val="12"/>
            <color indexed="81"/>
            <rFont val="Arial"/>
            <family val="2"/>
          </rPr>
          <t xml:space="preserve">
</t>
        </r>
        <r>
          <rPr>
            <sz val="12"/>
            <color indexed="81"/>
            <rFont val="Arial"/>
            <family val="2"/>
          </rPr>
          <t>Ethernet Cable connection between the HMI and the Ethernet Switch is available in the following Lengths:  
•     3 Feet
•     7 Feet
•   10 Feet
•   25 Feet
•   50 Feet
• 100 Feet
There is also the Option to Provide your own Ethernet Cable.</t>
        </r>
      </text>
    </comment>
    <comment ref="I33" authorId="0" shapeId="0">
      <text>
        <r>
          <rPr>
            <b/>
            <sz val="12"/>
            <color indexed="81"/>
            <rFont val="Arial"/>
            <family val="2"/>
          </rPr>
          <t xml:space="preserve">Ethernet Cable </t>
        </r>
        <r>
          <rPr>
            <b/>
            <sz val="12"/>
            <color indexed="10"/>
            <rFont val="Arial"/>
            <family val="2"/>
          </rPr>
          <t>1</t>
        </r>
        <r>
          <rPr>
            <b/>
            <vertAlign val="superscript"/>
            <sz val="12"/>
            <color indexed="10"/>
            <rFont val="Arial"/>
            <family val="2"/>
          </rPr>
          <t>s</t>
        </r>
        <r>
          <rPr>
            <b/>
            <vertAlign val="superscript"/>
            <sz val="12"/>
            <color indexed="81"/>
            <rFont val="Arial"/>
            <family val="2"/>
          </rPr>
          <t>t</t>
        </r>
        <r>
          <rPr>
            <b/>
            <sz val="12"/>
            <color indexed="81"/>
            <rFont val="Arial"/>
            <family val="2"/>
          </rPr>
          <t xml:space="preserve"> Indexer to Ethernet Switch.
</t>
        </r>
        <r>
          <rPr>
            <sz val="12"/>
            <color indexed="81"/>
            <rFont val="Arial"/>
            <family val="2"/>
          </rPr>
          <t xml:space="preserve">When a </t>
        </r>
        <r>
          <rPr>
            <b/>
            <sz val="12"/>
            <color indexed="81"/>
            <rFont val="Arial"/>
            <family val="2"/>
          </rPr>
          <t>Parts</t>
        </r>
        <r>
          <rPr>
            <sz val="12"/>
            <color indexed="81"/>
            <rFont val="Arial"/>
            <family val="2"/>
          </rPr>
          <t xml:space="preserve"> Indexer Kit is ordered, Ethernet Cable connection between the 1</t>
        </r>
        <r>
          <rPr>
            <vertAlign val="superscript"/>
            <sz val="12"/>
            <color indexed="81"/>
            <rFont val="Arial"/>
            <family val="2"/>
          </rPr>
          <t>st</t>
        </r>
        <r>
          <rPr>
            <sz val="12"/>
            <color indexed="81"/>
            <rFont val="Arial"/>
            <family val="2"/>
          </rPr>
          <t xml:space="preserve"> Indexer and the Ethernet Switch is available in the following Lengths:
•     3 Feet
•     7 Feet
•   10 Feet
•   25 Feet
•   50 Feet
• 100 Feet
There is also the Option to Provide your own Ethernet Cable.
</t>
        </r>
        <r>
          <rPr>
            <b/>
            <sz val="12"/>
            <color indexed="81"/>
            <rFont val="Arial"/>
            <family val="2"/>
          </rPr>
          <t xml:space="preserve">Panel Mount </t>
        </r>
        <r>
          <rPr>
            <sz val="12"/>
            <color indexed="81"/>
            <rFont val="Arial"/>
            <family val="2"/>
          </rPr>
          <t xml:space="preserve">&amp; </t>
        </r>
        <r>
          <rPr>
            <b/>
            <sz val="12"/>
            <color indexed="81"/>
            <rFont val="Arial"/>
            <family val="2"/>
          </rPr>
          <t xml:space="preserve">Enclosure </t>
        </r>
        <r>
          <rPr>
            <sz val="12"/>
            <color indexed="81"/>
            <rFont val="Arial"/>
            <family val="2"/>
          </rPr>
          <t xml:space="preserve">Indexer Kits will have a 3 foot cable automatically installed with the Ethernet Switch
</t>
        </r>
      </text>
    </comment>
    <comment ref="I34" authorId="0" shapeId="0">
      <text>
        <r>
          <rPr>
            <b/>
            <sz val="12"/>
            <color indexed="81"/>
            <rFont val="Arial"/>
            <family val="2"/>
          </rPr>
          <t xml:space="preserve">Ethernet Cable </t>
        </r>
        <r>
          <rPr>
            <b/>
            <sz val="12"/>
            <color indexed="10"/>
            <rFont val="Arial"/>
            <family val="2"/>
          </rPr>
          <t>2</t>
        </r>
        <r>
          <rPr>
            <b/>
            <vertAlign val="superscript"/>
            <sz val="12"/>
            <color indexed="10"/>
            <rFont val="Arial"/>
            <family val="2"/>
          </rPr>
          <t>nd</t>
        </r>
        <r>
          <rPr>
            <b/>
            <sz val="12"/>
            <color indexed="81"/>
            <rFont val="Arial"/>
            <family val="2"/>
          </rPr>
          <t xml:space="preserve"> Indexer to Ethernet Switch.
</t>
        </r>
        <r>
          <rPr>
            <sz val="12"/>
            <color indexed="81"/>
            <rFont val="Arial"/>
            <family val="2"/>
          </rPr>
          <t xml:space="preserve">When a </t>
        </r>
        <r>
          <rPr>
            <b/>
            <sz val="12"/>
            <color indexed="81"/>
            <rFont val="Arial"/>
            <family val="2"/>
          </rPr>
          <t>Parts</t>
        </r>
        <r>
          <rPr>
            <sz val="12"/>
            <color indexed="81"/>
            <rFont val="Arial"/>
            <family val="2"/>
          </rPr>
          <t xml:space="preserve"> Indexer Kit is ordered, Ethernet Cable connection between the 2</t>
        </r>
        <r>
          <rPr>
            <vertAlign val="superscript"/>
            <sz val="12"/>
            <color indexed="81"/>
            <rFont val="Arial"/>
            <family val="2"/>
          </rPr>
          <t>nd</t>
        </r>
        <r>
          <rPr>
            <sz val="12"/>
            <color indexed="81"/>
            <rFont val="Arial"/>
            <family val="2"/>
          </rPr>
          <t xml:space="preserve"> Indexer and the Ethernet Switch is available in the following Lengths:
•     3 Feet
•     7 Feet
•   10 Feet
•   25 Feet
•   50 Feet
• 100 Feet
There is also the Option to Provide your own Ethernet Cable.
</t>
        </r>
        <r>
          <rPr>
            <b/>
            <sz val="12"/>
            <color indexed="81"/>
            <rFont val="Arial"/>
            <family val="2"/>
          </rPr>
          <t xml:space="preserve">Panel Mount </t>
        </r>
        <r>
          <rPr>
            <sz val="12"/>
            <color indexed="81"/>
            <rFont val="Arial"/>
            <family val="2"/>
          </rPr>
          <t xml:space="preserve">&amp; </t>
        </r>
        <r>
          <rPr>
            <b/>
            <sz val="12"/>
            <color indexed="81"/>
            <rFont val="Arial"/>
            <family val="2"/>
          </rPr>
          <t xml:space="preserve">Enclosure </t>
        </r>
        <r>
          <rPr>
            <sz val="12"/>
            <color indexed="81"/>
            <rFont val="Arial"/>
            <family val="2"/>
          </rPr>
          <t xml:space="preserve">Indexer Kits will have a 3 foot cable automatically installed with the Ethernet Switch
</t>
        </r>
      </text>
    </comment>
    <comment ref="C37" authorId="0" shapeId="0">
      <text>
        <r>
          <rPr>
            <b/>
            <sz val="12"/>
            <color indexed="81"/>
            <rFont val="Arial"/>
            <family val="2"/>
          </rPr>
          <t xml:space="preserve">Item:  
</t>
        </r>
        <r>
          <rPr>
            <sz val="12"/>
            <color indexed="81"/>
            <rFont val="Arial"/>
            <family val="2"/>
          </rPr>
          <t xml:space="preserve">Part Number for </t>
        </r>
        <r>
          <rPr>
            <sz val="12"/>
            <color indexed="10"/>
            <rFont val="Arial"/>
            <family val="2"/>
          </rPr>
          <t>1</t>
        </r>
        <r>
          <rPr>
            <vertAlign val="superscript"/>
            <sz val="12"/>
            <color indexed="10"/>
            <rFont val="Arial"/>
            <family val="2"/>
          </rPr>
          <t>st</t>
        </r>
        <r>
          <rPr>
            <vertAlign val="superscript"/>
            <sz val="12"/>
            <color indexed="81"/>
            <rFont val="Arial"/>
            <family val="2"/>
          </rPr>
          <t xml:space="preserve"> </t>
        </r>
        <r>
          <rPr>
            <sz val="12"/>
            <color indexed="81"/>
            <rFont val="Arial"/>
            <family val="2"/>
          </rPr>
          <t>Indexer Kit</t>
        </r>
      </text>
    </comment>
    <comment ref="C38" authorId="0" shapeId="0">
      <text>
        <r>
          <rPr>
            <b/>
            <sz val="12"/>
            <color indexed="81"/>
            <rFont val="Airal"/>
          </rPr>
          <t xml:space="preserve">Item:  
</t>
        </r>
        <r>
          <rPr>
            <sz val="12"/>
            <color indexed="81"/>
            <rFont val="Airal"/>
          </rPr>
          <t xml:space="preserve">Part Number for </t>
        </r>
        <r>
          <rPr>
            <sz val="12"/>
            <color indexed="10"/>
            <rFont val="Airal"/>
          </rPr>
          <t>2</t>
        </r>
        <r>
          <rPr>
            <vertAlign val="superscript"/>
            <sz val="12"/>
            <color indexed="10"/>
            <rFont val="Airal"/>
          </rPr>
          <t>nd</t>
        </r>
        <r>
          <rPr>
            <sz val="12"/>
            <color indexed="10"/>
            <rFont val="Airal"/>
          </rPr>
          <t xml:space="preserve"> </t>
        </r>
        <r>
          <rPr>
            <sz val="12"/>
            <color indexed="81"/>
            <rFont val="Airal"/>
          </rPr>
          <t>Indexer Kit</t>
        </r>
      </text>
    </comment>
    <comment ref="C39" authorId="0" shapeId="0">
      <text>
        <r>
          <rPr>
            <b/>
            <sz val="12"/>
            <color indexed="81"/>
            <rFont val="Arial"/>
            <family val="2"/>
          </rPr>
          <t xml:space="preserve">Item:  
</t>
        </r>
        <r>
          <rPr>
            <sz val="12"/>
            <color indexed="81"/>
            <rFont val="Arial"/>
            <family val="2"/>
          </rPr>
          <t>Part Number for UL Fee</t>
        </r>
      </text>
    </comment>
    <comment ref="R39" authorId="0" shapeId="0">
      <text>
        <r>
          <rPr>
            <b/>
            <sz val="12"/>
            <color indexed="81"/>
            <rFont val="Arial"/>
            <family val="2"/>
          </rPr>
          <t xml:space="preserve">UL Certification Fee
</t>
        </r>
        <r>
          <rPr>
            <sz val="12"/>
            <color indexed="81"/>
            <rFont val="Arial"/>
            <family val="2"/>
          </rPr>
          <t>The UL Certification FEE is at a flat rate per panel or enclosure.
It is not adjusted by the Multiplier since it is a government regulated service.</t>
        </r>
      </text>
    </comment>
    <comment ref="C40" authorId="0" shapeId="0">
      <text>
        <r>
          <rPr>
            <b/>
            <sz val="12"/>
            <color indexed="81"/>
            <rFont val="Arial"/>
            <family val="2"/>
          </rPr>
          <t xml:space="preserve">Item:  
</t>
        </r>
        <r>
          <rPr>
            <sz val="12"/>
            <color indexed="81"/>
            <rFont val="Arial"/>
            <family val="2"/>
          </rPr>
          <t>Part Number for HMI</t>
        </r>
      </text>
    </comment>
    <comment ref="C41" authorId="0" shapeId="0">
      <text>
        <r>
          <rPr>
            <b/>
            <sz val="12"/>
            <color indexed="81"/>
            <rFont val="Arial"/>
            <family val="2"/>
          </rPr>
          <t xml:space="preserve">Item:  
</t>
        </r>
        <r>
          <rPr>
            <sz val="12"/>
            <color indexed="81"/>
            <rFont val="Arial"/>
            <family val="2"/>
          </rPr>
          <t xml:space="preserve"> Part Number for Ethernet Switch
Ethernet Switch Automatically Included when an HMI is added.</t>
        </r>
      </text>
    </comment>
    <comment ref="C42" authorId="0" shapeId="0">
      <text>
        <r>
          <rPr>
            <b/>
            <sz val="12"/>
            <color indexed="81"/>
            <rFont val="Arial"/>
            <family val="2"/>
          </rPr>
          <t xml:space="preserve">Item:  
</t>
        </r>
        <r>
          <rPr>
            <sz val="12"/>
            <color indexed="81"/>
            <rFont val="Arial"/>
            <family val="2"/>
          </rPr>
          <t>Part Number for Ethernet Cable Between HMI and Ethernet Switch</t>
        </r>
      </text>
    </comment>
    <comment ref="C43" authorId="0" shapeId="0">
      <text>
        <r>
          <rPr>
            <b/>
            <sz val="12"/>
            <color indexed="81"/>
            <rFont val="Arial"/>
            <family val="2"/>
          </rPr>
          <t xml:space="preserve">Item:  
</t>
        </r>
        <r>
          <rPr>
            <sz val="12"/>
            <color indexed="81"/>
            <rFont val="Arial"/>
            <family val="2"/>
          </rPr>
          <t xml:space="preserve">Part Number for Ethernet Cable 
Between </t>
        </r>
        <r>
          <rPr>
            <sz val="12"/>
            <color indexed="10"/>
            <rFont val="Arial"/>
            <family val="2"/>
          </rPr>
          <t>1</t>
        </r>
        <r>
          <rPr>
            <vertAlign val="superscript"/>
            <sz val="12"/>
            <color indexed="10"/>
            <rFont val="Arial"/>
            <family val="2"/>
          </rPr>
          <t xml:space="preserve">st </t>
        </r>
        <r>
          <rPr>
            <sz val="12"/>
            <color indexed="81"/>
            <rFont val="Arial"/>
            <family val="2"/>
          </rPr>
          <t>Indexer and Ethernet Switch</t>
        </r>
      </text>
    </comment>
    <comment ref="C44" authorId="0" shapeId="0">
      <text>
        <r>
          <rPr>
            <b/>
            <sz val="12"/>
            <color indexed="81"/>
            <rFont val="Arial"/>
            <family val="2"/>
          </rPr>
          <t xml:space="preserve">Item:  
</t>
        </r>
        <r>
          <rPr>
            <sz val="12"/>
            <color indexed="81"/>
            <rFont val="Arial"/>
            <family val="2"/>
          </rPr>
          <t xml:space="preserve">Part Number for Ethernet Cable
 Between </t>
        </r>
        <r>
          <rPr>
            <sz val="12"/>
            <color indexed="10"/>
            <rFont val="Arial"/>
            <family val="2"/>
          </rPr>
          <t>2</t>
        </r>
        <r>
          <rPr>
            <vertAlign val="superscript"/>
            <sz val="12"/>
            <color indexed="10"/>
            <rFont val="Arial"/>
            <family val="2"/>
          </rPr>
          <t>nd</t>
        </r>
        <r>
          <rPr>
            <sz val="12"/>
            <color indexed="81"/>
            <rFont val="Arial"/>
            <family val="2"/>
          </rPr>
          <t xml:space="preserve"> Indexer and Ethernet Switch</t>
        </r>
      </text>
    </comment>
    <comment ref="I49" authorId="0" shapeId="0">
      <text>
        <r>
          <rPr>
            <b/>
            <sz val="12"/>
            <color indexed="81"/>
            <rFont val="Arial"/>
            <family val="2"/>
          </rPr>
          <t>Approved System Multiplier:</t>
        </r>
        <r>
          <rPr>
            <sz val="12"/>
            <color indexed="81"/>
            <rFont val="Arial"/>
            <family val="2"/>
          </rPr>
          <t xml:space="preserve">
Consult with your ORMEC Sales Representative for Approved System Multiplier.
</t>
        </r>
      </text>
    </comment>
    <comment ref="N163" authorId="0" shapeId="0">
      <text>
        <r>
          <rPr>
            <b/>
            <sz val="12"/>
            <color indexed="81"/>
            <rFont val="Arial"/>
            <family val="2"/>
          </rPr>
          <t>Approved System Multiplier:</t>
        </r>
        <r>
          <rPr>
            <sz val="12"/>
            <color indexed="81"/>
            <rFont val="Arial"/>
            <family val="2"/>
          </rPr>
          <t xml:space="preserve">
Consult with your ORMEC Sales Representative for Approved System Multiplier.
</t>
        </r>
      </text>
    </comment>
  </commentList>
</comments>
</file>

<file path=xl/sharedStrings.xml><?xml version="1.0" encoding="utf-8"?>
<sst xmlns="http://schemas.openxmlformats.org/spreadsheetml/2006/main" count="2020" uniqueCount="1385">
  <si>
    <t>Item</t>
  </si>
  <si>
    <t>Description</t>
  </si>
  <si>
    <t>XDK-.5HP2-A-0-10</t>
  </si>
  <si>
    <t>Indexer Kit, 0.5HP, 200V,Add Ax,10ft cbl</t>
  </si>
  <si>
    <t>XDK-.5HP2-A-0-20</t>
  </si>
  <si>
    <t>Indexer Kit, 0.5HP, 200V,Add Ax,20ft cbl</t>
  </si>
  <si>
    <t>XDK-.5HP2-A-0-30</t>
  </si>
  <si>
    <t>Indexer Kit, 0.5HP, 200V,Add Ax,30ft cbl</t>
  </si>
  <si>
    <t>XDK-.5HP2-A-0-40</t>
  </si>
  <si>
    <t>Indexer Kit, 0.5HP, 200V,Add Ax,40ft cbl</t>
  </si>
  <si>
    <t>XDK-.5HP2-A-0-50</t>
  </si>
  <si>
    <t>Indexer Kit, 0.5HP, 200V,Add Ax,50ft cbl</t>
  </si>
  <si>
    <t>XDK-.5HP2-A-0-60</t>
  </si>
  <si>
    <t>Indexer Kit, 0.5HP, 200V,Add Ax,60ft cbl</t>
  </si>
  <si>
    <t>XDK-.5HP2-A-0-70</t>
  </si>
  <si>
    <t>Indexer Kit, 0.5HP, 200V,Add Ax,70ft cbl</t>
  </si>
  <si>
    <t>XDK-.5HP2-E-0-10</t>
  </si>
  <si>
    <t>Indexer Kit, 0.5HP, 200V,encl,10ft cbl</t>
  </si>
  <si>
    <t>XDK-.5HP2-E-0-20</t>
  </si>
  <si>
    <t>Indexer Kit, 0.5HP, 200V,encl,20ft cbl</t>
  </si>
  <si>
    <t>XDK-.5HP2-E-0-30</t>
  </si>
  <si>
    <t>Indexer Kit, 0.5HP, 200V,encl,30ft cbl</t>
  </si>
  <si>
    <t>XDK-.5HP2-E-0-40</t>
  </si>
  <si>
    <t>Indexer Kit, 0.5HP, 200V,encl,40ft cbl</t>
  </si>
  <si>
    <t>XDK-.5HP2-E-0-50</t>
  </si>
  <si>
    <t>Indexer Kit, 0.5HP, 200V,encl,50ft cbl</t>
  </si>
  <si>
    <t>XDK-.5HP2-E-0-60</t>
  </si>
  <si>
    <t>Indexer Kit, 0.5HP, 200V,encl,60ft cbl</t>
  </si>
  <si>
    <t>XDK-.5HP2-E-0-70</t>
  </si>
  <si>
    <t>Indexer Kit, 0.5HP, 200V,encl,70ft cbl</t>
  </si>
  <si>
    <t>XDK-.5HP2-K-0-10</t>
  </si>
  <si>
    <t>Indexer Kit, 0.5HP, 200V,parts,10ft cbl</t>
  </si>
  <si>
    <t>XDK-.5HP2-K-0-20</t>
  </si>
  <si>
    <t>Indexer Kit, 0.5HP, 200V,parts,20ft cbl</t>
  </si>
  <si>
    <t>XDK-.5HP2-K-0-30</t>
  </si>
  <si>
    <t>Indexer Kit, 0.5HP, 200V,parts,30ft cbl</t>
  </si>
  <si>
    <t>XDK-.5HP2-K-0-40</t>
  </si>
  <si>
    <t>Indexer Kit, 0.5HP, 200V,parts,40ft cbl</t>
  </si>
  <si>
    <t>XDK-.5HP2-K-0-50</t>
  </si>
  <si>
    <t>Indexer Kit, 0.5HP, 200V,parts,50ft cbl</t>
  </si>
  <si>
    <t>XDK-.5HP2-K-0-60</t>
  </si>
  <si>
    <t>Indexer Kit, 0.5HP, 200V,parts,60ft cbl</t>
  </si>
  <si>
    <t>XDK-.5HP2-K-0-70</t>
  </si>
  <si>
    <t>Indexer Kit, 0.5HP, 200V,parts,70ft cbl</t>
  </si>
  <si>
    <t>XDK-.5HP2-P-0-10</t>
  </si>
  <si>
    <t>Indexer Kit, 0.5HP, 200V,panel,10ft cbl</t>
  </si>
  <si>
    <t>XDK-.5HP2-P-0-20</t>
  </si>
  <si>
    <t>Indexer Kit, 0.5HP, 200V,panel,20ft cbl</t>
  </si>
  <si>
    <t>XDK-.5HP2-P-0-30</t>
  </si>
  <si>
    <t>Indexer Kit, 0.5HP, 200V,panel,30ft cbl</t>
  </si>
  <si>
    <t>XDK-.5HP2-P-0-40</t>
  </si>
  <si>
    <t>Indexer Kit, 0.5HP, 200V,panel,40ft cbl</t>
  </si>
  <si>
    <t>XDK-.5HP2-P-0-50</t>
  </si>
  <si>
    <t>Indexer Kit, 0.5HP, 200V,panel,50ft cbl</t>
  </si>
  <si>
    <t>XDK-.5HP2-P-0-60</t>
  </si>
  <si>
    <t>Indexer Kit, 0.5HP, 200V,panel,60ft cbl</t>
  </si>
  <si>
    <t>XDK-.5HP2-P-0-70</t>
  </si>
  <si>
    <t>Indexer Kit, 0.5HP, 200V,panel,70ft cbl</t>
  </si>
  <si>
    <t>XDK-1.5HP2-A-0-10</t>
  </si>
  <si>
    <t>Indexer Kit, 1.5 HP, 200V,AddAx,10ft cbl</t>
  </si>
  <si>
    <t>XDK-1.5HP2-A-0-20</t>
  </si>
  <si>
    <t>Indexer Kit, 1.5 HP, 200V,AddAx,20ft cbl</t>
  </si>
  <si>
    <t>XDK-1.5HP2-A-0-30</t>
  </si>
  <si>
    <t>Indexer Kit, 1.5 HP, 200V,AddAx,30ft cbl</t>
  </si>
  <si>
    <t>XDK-1.5HP2-A-0-40</t>
  </si>
  <si>
    <t>Indexer Kit, 1.5 HP, 200V,AddAx,40ft cbl</t>
  </si>
  <si>
    <t>XDK-1.5HP2-A-0-50</t>
  </si>
  <si>
    <t>Indexer Kit, 1.5 HP, 200V,AddAx,50ft cbl</t>
  </si>
  <si>
    <t>XDK-1.5HP2-A-0-60</t>
  </si>
  <si>
    <t>Indexer Kit, 1.5 HP, 200V,AddAx,60ft cbl</t>
  </si>
  <si>
    <t>XDK-1.5HP2-A-0-70</t>
  </si>
  <si>
    <t>Indexer Kit, 1.5 HP, 200V,AddAx,70ft cbl</t>
  </si>
  <si>
    <t>XDK-1.5HP2-E-0-10</t>
  </si>
  <si>
    <t>Indexer Kit, 1.5 HP, 200V,encl,10ft cbl</t>
  </si>
  <si>
    <t>XDK-1.5HP2-E-0-20</t>
  </si>
  <si>
    <t>Indexer Kit, 1.5 HP, 200V,encl,20ft cbl</t>
  </si>
  <si>
    <t>XDK-1.5HP2-E-0-30</t>
  </si>
  <si>
    <t>Indexer Kit, 1.5 HP, 200V,encl,30ft cbl</t>
  </si>
  <si>
    <t>XDK-1.5HP2-E-0-40</t>
  </si>
  <si>
    <t>Indexer Kit, 1.5 HP, 200V,encl,40ft cbl</t>
  </si>
  <si>
    <t>XDK-1.5HP2-E-0-50</t>
  </si>
  <si>
    <t>Indexer Kit, 1.5 HP, 200V,encl,50ft cbl</t>
  </si>
  <si>
    <t>XDK-1.5HP2-E-0-60</t>
  </si>
  <si>
    <t>Indexer Kit, 1.5 HP, 200V,encl,60ft cbl</t>
  </si>
  <si>
    <t>XDK-1.5HP2-E-0-70</t>
  </si>
  <si>
    <t>Indexer Kit, 1.5 HP, 200V,encl,70ft cbl</t>
  </si>
  <si>
    <t>XDK-1.5HP2-K-0-10</t>
  </si>
  <si>
    <t>Indexer Kit, 1.5 HP, 200V,parts,10ft cbl</t>
  </si>
  <si>
    <t>XDK-1.5HP2-K-0-20</t>
  </si>
  <si>
    <t>Indexer Kit, 1.5 HP, 200V,parts,20ft cbl</t>
  </si>
  <si>
    <t>XDK-1.5HP2-K-0-30</t>
  </si>
  <si>
    <t>Indexer Kit, 1.5 HP, 200V,parts,30ft cbl</t>
  </si>
  <si>
    <t>XDK-1.5HP2-K-0-40</t>
  </si>
  <si>
    <t>Indexer Kit, 1.5 HP, 200V,parts,40ft cbl</t>
  </si>
  <si>
    <t>XDK-1.5HP2-K-0-50</t>
  </si>
  <si>
    <t>Indexer Kit, 1.5 HP, 200V,parts,50ft cbl</t>
  </si>
  <si>
    <t>XDK-1.5HP2-K-0-60</t>
  </si>
  <si>
    <t>Indexer Kit, 1.5 HP, 200V,parts,60ft cbl</t>
  </si>
  <si>
    <t>XDK-1.5HP2-K-0-70</t>
  </si>
  <si>
    <t>Indexer Kit, 1.5 HP, 200V,parts,70ft cbl</t>
  </si>
  <si>
    <t>XDK-1.5HP2-P-0-10</t>
  </si>
  <si>
    <t>Indexer Kit, 1.5 HP, 200V,panel,10ft cbl</t>
  </si>
  <si>
    <t>XDK-1.5HP2-P-0-20</t>
  </si>
  <si>
    <t>Indexer Kit, 1.5 HP, 200V,panel,20ft cbl</t>
  </si>
  <si>
    <t>XDK-1.5HP2-P-0-30</t>
  </si>
  <si>
    <t>Indexer Kit, 1.5 HP, 200V,panel,30ft cbl</t>
  </si>
  <si>
    <t>XDK-1.5HP2-P-0-40</t>
  </si>
  <si>
    <t>Indexer Kit, 1.5 HP, 200V,panel,40ft cbl</t>
  </si>
  <si>
    <t>XDK-1.5HP2-P-0-50</t>
  </si>
  <si>
    <t>Indexer Kit, 1.5 HP, 200V,panel,50ft cbl</t>
  </si>
  <si>
    <t>XDK-1.5HP2-P-0-60</t>
  </si>
  <si>
    <t>Indexer Kit, 1.5 HP, 200V,panel,60ft cbl</t>
  </si>
  <si>
    <t>XDK-1.5HP2-P-0-70</t>
  </si>
  <si>
    <t>Indexer Kit, 1.5 HP, 200V,panel,70ft cbl</t>
  </si>
  <si>
    <t>XDK-1HP2-A-0-10</t>
  </si>
  <si>
    <t>Indexer Kit, 1 HP, 200V,Add Ax,10ft cbl</t>
  </si>
  <si>
    <t>XDK-1HP2-A-0-20</t>
  </si>
  <si>
    <t>Indexer Kit, 1 HP, 200V,Add Ax,20ft cbl</t>
  </si>
  <si>
    <t>XDK-1HP2-A-0-30</t>
  </si>
  <si>
    <t>Indexer Kit, 1 HP, 200V,Add Ax,30ft cbl</t>
  </si>
  <si>
    <t>XDK-1HP2-A-0-40</t>
  </si>
  <si>
    <t>Indexer Kit, 1 HP, 200V,Add Ax,40ft cbl</t>
  </si>
  <si>
    <t>XDK-1HP2-A-0-50</t>
  </si>
  <si>
    <t>Indexer Kit, 1 HP, 200V,Add Ax,50ft cbl</t>
  </si>
  <si>
    <t>XDK-1HP2-A-0-60</t>
  </si>
  <si>
    <t>Indexer Kit, 1 HP, 200V,Add Ax,60ft cbl</t>
  </si>
  <si>
    <t>XDK-1HP2-A-0-70</t>
  </si>
  <si>
    <t>Indexer Kit, 1 HP, 200V,Add Ax,70ft cbl</t>
  </si>
  <si>
    <t>XDK-1HP2-E-0-10</t>
  </si>
  <si>
    <t>Indexer Kit, 1 HP, 200V,encl,10ft cbl</t>
  </si>
  <si>
    <t>XDK-1HP2-E-0-20</t>
  </si>
  <si>
    <t>Indexer Kit, 1 HP, 200V,encl,20ft cbl</t>
  </si>
  <si>
    <t>XDK-1HP2-E-0-30</t>
  </si>
  <si>
    <t>Indexer Kit, 1 HP, 200V,encl,30ft cbl</t>
  </si>
  <si>
    <t>XDK-1HP2-E-0-40</t>
  </si>
  <si>
    <t>Indexer Kit, 1 HP, 200V,encl,40ft cbl</t>
  </si>
  <si>
    <t>XDK-1HP2-E-0-50</t>
  </si>
  <si>
    <t>Indexer Kit, 1 HP, 200V,encl,50ft cbl</t>
  </si>
  <si>
    <t>XDK-1HP2-E-0-60</t>
  </si>
  <si>
    <t>Indexer Kit, 1 HP, 200V,encl,60ft cbl</t>
  </si>
  <si>
    <t>XDK-1HP2-E-0-70</t>
  </si>
  <si>
    <t>Indexer Kit, 1 HP, 200V,encl,70ft cbl</t>
  </si>
  <si>
    <t>XDK-1HP2-K-0-10</t>
  </si>
  <si>
    <t>Indexer Kit, 1 HP, 200V,parts,10ft cbl</t>
  </si>
  <si>
    <t>XDK-1HP2-K-0-20</t>
  </si>
  <si>
    <t>Indexer Kit, 1 HP, 200V,parts,20ft cbl</t>
  </si>
  <si>
    <t>XDK-1HP2-K-0-30</t>
  </si>
  <si>
    <t>Indexer Kit, 1 HP, 200V,parts,30ft cbl</t>
  </si>
  <si>
    <t>XDK-1HP2-K-0-40</t>
  </si>
  <si>
    <t>Indexer Kit, 1 HP, 200V,parts,40ft cbl</t>
  </si>
  <si>
    <t>XDK-1HP2-K-0-50</t>
  </si>
  <si>
    <t>Indexer Kit, 1 HP, 200V,parts,50ft cbl</t>
  </si>
  <si>
    <t>XDK-1HP2-K-0-60</t>
  </si>
  <si>
    <t>Indexer Kit, 1 HP, 200V,parts,60ft cbl</t>
  </si>
  <si>
    <t>XDK-1HP2-K-0-70</t>
  </si>
  <si>
    <t>Indexer Kit, 1 HP, 200V,parts,70ft cbl</t>
  </si>
  <si>
    <t>XDK-1HP2-P-0-10</t>
  </si>
  <si>
    <t>Indexer Kit, 1 HP, 200V,panel,10ft cbl</t>
  </si>
  <si>
    <t>XDK-1HP2-P-0-20</t>
  </si>
  <si>
    <t>Indexer Kit, 1 HP, 200V,panel,20ft cbl</t>
  </si>
  <si>
    <t>XDK-1HP2-P-0-30</t>
  </si>
  <si>
    <t>Indexer Kit, 1 HP, 200V,panel,30ft cbl</t>
  </si>
  <si>
    <t>XDK-1HP2-P-0-40</t>
  </si>
  <si>
    <t>Indexer Kit, 1 HP, 200V,panel,40ft cbl</t>
  </si>
  <si>
    <t>XDK-1HP2-P-0-50</t>
  </si>
  <si>
    <t>Indexer Kit, 1 HP, 200V,panel,50ft cbl</t>
  </si>
  <si>
    <t>XDK-1HP2-P-0-60</t>
  </si>
  <si>
    <t>Indexer Kit, 1 HP, 200V,panel,60ft cbl</t>
  </si>
  <si>
    <t>XDK-1HP2-P-0-70</t>
  </si>
  <si>
    <t>Indexer Kit, 1 HP, 200V,panel,70ft cbl</t>
  </si>
  <si>
    <t>XDK-1HP4-A-0-10</t>
  </si>
  <si>
    <t>Indexer Kit, 1 HP, 400V,Add Ax,10ft cbl</t>
  </si>
  <si>
    <t>XDK-1HP4-A-0-20</t>
  </si>
  <si>
    <t>Indexer Kit, 1 HP, 400V,Add Ax,20ft cbl</t>
  </si>
  <si>
    <t>XDK-1HP4-A-0-30</t>
  </si>
  <si>
    <t>Indexer Kit, 1 HP, 400V,Add Ax,30ft cbl</t>
  </si>
  <si>
    <t>XDK-1HP4-A-0-40</t>
  </si>
  <si>
    <t>Indexer Kit, 1 HP, 400V,Add Ax,40ft cbl</t>
  </si>
  <si>
    <t>XDK-1HP4-A-0-50</t>
  </si>
  <si>
    <t>Indexer Kit, 1 HP, 400V,Add Ax,50ft cbl</t>
  </si>
  <si>
    <t>XDK-1HP4-A-0-60</t>
  </si>
  <si>
    <t>Indexer Kit, 1 HP, 400V,Add Ax,60ft cbl</t>
  </si>
  <si>
    <t>XDK-1HP4-A-0-70</t>
  </si>
  <si>
    <t>Indexer Kit, 1 HP, 400V,Add Ax,70ft cbl</t>
  </si>
  <si>
    <t>XDK-1HP4-E-0-10</t>
  </si>
  <si>
    <t>Indexer Kit, 1 HP, 400V,encl,10ft cbl</t>
  </si>
  <si>
    <t>XDK-1HP4-E-0-20</t>
  </si>
  <si>
    <t>Indexer Kit, 1 HP, 400V,encl,20ft cbl</t>
  </si>
  <si>
    <t>XDK-1HP4-E-0-30</t>
  </si>
  <si>
    <t>Indexer Kit, 1 HP, 400V,encl,30ft cbl</t>
  </si>
  <si>
    <t>XDK-1HP4-E-0-40</t>
  </si>
  <si>
    <t>Indexer Kit, 1 HP, 400V,encl,40ft cbl</t>
  </si>
  <si>
    <t>XDK-1HP4-E-0-50</t>
  </si>
  <si>
    <t>Indexer Kit, 1 HP, 400V,encl,50ft cbl</t>
  </si>
  <si>
    <t>XDK-1HP4-E-0-60</t>
  </si>
  <si>
    <t>Indexer Kit, 1 HP, 400V,encl,60ft cbl</t>
  </si>
  <si>
    <t>XDK-1HP4-E-0-70</t>
  </si>
  <si>
    <t>Indexer Kit, 1 HP, 400V,encl,70ft cbl</t>
  </si>
  <si>
    <t>XDK-1HP4-K-0-10</t>
  </si>
  <si>
    <t>Indexer Kit, 1 HP, 400V,parts,10ft cbl</t>
  </si>
  <si>
    <t>XDK-1HP4-K-0-20</t>
  </si>
  <si>
    <t>Indexer Kit, 1 HP, 400V,parts,20ft cbl</t>
  </si>
  <si>
    <t>XDK-1HP4-K-0-30</t>
  </si>
  <si>
    <t>Indexer Kit, 1 HP, 400V,parts,30ft cbl</t>
  </si>
  <si>
    <t>XDK-1HP4-K-0-40</t>
  </si>
  <si>
    <t>Indexer Kit, 1 HP, 400V,parts,40ft cbl</t>
  </si>
  <si>
    <t>XDK-1HP4-K-0-50</t>
  </si>
  <si>
    <t>Indexer Kit, 1 HP, 400V,parts,50ft cbl</t>
  </si>
  <si>
    <t>XDK-1HP4-K-0-60</t>
  </si>
  <si>
    <t>Indexer Kit, 1 HP, 400V,parts,60ft cbl</t>
  </si>
  <si>
    <t>XDK-1HP4-K-0-70</t>
  </si>
  <si>
    <t>Indexer Kit, 1 HP, 400V,parts,70ft cbl</t>
  </si>
  <si>
    <t>XDK-1HP4-P-0-10</t>
  </si>
  <si>
    <t>Indexer Kit, 1 HP, 400V,panel,10ft cbl</t>
  </si>
  <si>
    <t>XDK-1HP4-P-0-20</t>
  </si>
  <si>
    <t>Indexer Kit, 1 HP, 400V,panel,20ft cbl</t>
  </si>
  <si>
    <t>XDK-1HP4-P-0-30</t>
  </si>
  <si>
    <t>Indexer Kit, 1 HP, 400V,panel,30ft cbl</t>
  </si>
  <si>
    <t>XDK-1HP4-P-0-40</t>
  </si>
  <si>
    <t>Indexer Kit, 1 HP, 400V,panel,40ft cbl</t>
  </si>
  <si>
    <t>XDK-1HP4-P-0-50</t>
  </si>
  <si>
    <t>Indexer Kit, 1 HP, 400V,panel,50ft cbl</t>
  </si>
  <si>
    <t>XDK-1HP4-P-0-60</t>
  </si>
  <si>
    <t>Indexer Kit, 1 HP, 400V,panel,60ft cbl</t>
  </si>
  <si>
    <t>XDK-1HP4-P-0-70</t>
  </si>
  <si>
    <t>Indexer Kit, 1 HP, 400V,panel,70ft cbl</t>
  </si>
  <si>
    <t>XDK-2HP2-A-0-10</t>
  </si>
  <si>
    <t>Indexer Kit, 2 HP, 200V,Add Ax,10ft cbl</t>
  </si>
  <si>
    <t>XDK-2HP2-A-0-20</t>
  </si>
  <si>
    <t>Indexer Kit, 2 HP, 200V,Add Ax,20ft cbl</t>
  </si>
  <si>
    <t>XDK-2HP2-A-0-30</t>
  </si>
  <si>
    <t>Indexer Kit, 2 HP, 200V,Add Ax,30ft cbl</t>
  </si>
  <si>
    <t>XDK-2HP2-A-0-40</t>
  </si>
  <si>
    <t>Indexer Kit, 2 HP, 200V,Add Ax,40ft cbl</t>
  </si>
  <si>
    <t>XDK-2HP2-A-0-50</t>
  </si>
  <si>
    <t>Indexer Kit, 2 HP, 200V,Add Ax,50ft cbl</t>
  </si>
  <si>
    <t>XDK-2HP2-A-0-60</t>
  </si>
  <si>
    <t>Indexer Kit, 2 HP, 200V,Add Ax,60ft cbl</t>
  </si>
  <si>
    <t>XDK-2HP2-A-0-70</t>
  </si>
  <si>
    <t>Indexer Kit, 2 HP, 200V,Add Ax,70ft cbl</t>
  </si>
  <si>
    <t>XDK-2HP2-E-0-10</t>
  </si>
  <si>
    <t>Indexer Kit, 2 HP, 200V,encl,10ft cbl</t>
  </si>
  <si>
    <t>XDK-2HP2-E-0-20</t>
  </si>
  <si>
    <t>Indexer Kit, 2 HP, 200V,encl,20ft cbl</t>
  </si>
  <si>
    <t>XDK-2HP2-E-0-30</t>
  </si>
  <si>
    <t>Indexer Kit, 2 HP, 200V,encl,30ft cbl</t>
  </si>
  <si>
    <t>XDK-2HP2-E-0-40</t>
  </si>
  <si>
    <t>Indexer Kit, 2 HP, 200V,encl,40ft cbl</t>
  </si>
  <si>
    <t>XDK-2HP2-E-0-50</t>
  </si>
  <si>
    <t>Indexer Kit, 2 HP, 200V,encl,50ft cbl</t>
  </si>
  <si>
    <t>XDK-2HP2-E-0-60</t>
  </si>
  <si>
    <t>Indexer Kit, 2 HP, 200V,encl,60ft cbl</t>
  </si>
  <si>
    <t>XDK-2HP2-E-0-70</t>
  </si>
  <si>
    <t>Indexer Kit, 2 HP, 200V,encl,70ft cbl</t>
  </si>
  <si>
    <t>XDK-2HP2-K-0-10</t>
  </si>
  <si>
    <t>Indexer Kit, 2 HP, 200V,parts,10ft cbl</t>
  </si>
  <si>
    <t>XDK-2HP2-K-0-20</t>
  </si>
  <si>
    <t>Indexer Kit, 2 HP, 200V,parts,20ft cbl</t>
  </si>
  <si>
    <t>XDK-2HP2-K-0-30</t>
  </si>
  <si>
    <t>Indexer Kit, 2 HP, 200V,parts,30ft cbl</t>
  </si>
  <si>
    <t>XDK-2HP2-K-0-40</t>
  </si>
  <si>
    <t>Indexer Kit, 2 HP, 200V,parts,40ft cbl</t>
  </si>
  <si>
    <t>XDK-2HP2-K-0-50</t>
  </si>
  <si>
    <t>Indexer Kit, 2 HP, 200V,parts,50ft cbl</t>
  </si>
  <si>
    <t>XDK-2HP2-K-0-60</t>
  </si>
  <si>
    <t>Indexer Kit, 2 HP, 200V,parts,60ft cbl</t>
  </si>
  <si>
    <t>XDK-2HP2-K-0-70</t>
  </si>
  <si>
    <t>Indexer Kit, 2 HP, 200V,parts,70ft cbl</t>
  </si>
  <si>
    <t>XDK-2HP2-P-0-10</t>
  </si>
  <si>
    <t>Indexer Kit, 2 HP, 200V,panel,10ft cbl</t>
  </si>
  <si>
    <t>XDK-2HP2-P-0-20</t>
  </si>
  <si>
    <t>Indexer Kit, 2 HP, 200V,panel,20ft cbl</t>
  </si>
  <si>
    <t>XDK-2HP2-P-0-30</t>
  </si>
  <si>
    <t>Indexer Kit, 2 HP, 200V,panel,30ft cbl</t>
  </si>
  <si>
    <t>XDK-2HP2-P-0-40</t>
  </si>
  <si>
    <t>Indexer Kit, 2 HP, 200V,panel,40ft cbl</t>
  </si>
  <si>
    <t>XDK-2HP2-P-0-50</t>
  </si>
  <si>
    <t>Indexer Kit, 2 HP, 200V,panel,50ft cbl</t>
  </si>
  <si>
    <t>XDK-2HP2-P-0-60</t>
  </si>
  <si>
    <t>Indexer Kit, 2 HP, 200V,panel,60ft cbl</t>
  </si>
  <si>
    <t>XDK-2HP2-P-0-70</t>
  </si>
  <si>
    <t>Indexer Kit, 2 HP, 200V,panel,70ft cbl</t>
  </si>
  <si>
    <t>XDK-2HP4-A-0-10</t>
  </si>
  <si>
    <t>Indexer Kit, 2 HP, 400V,Add Ax,10ft cbl</t>
  </si>
  <si>
    <t>XDK-2HP4-A-0-20</t>
  </si>
  <si>
    <t>Indexer Kit, 2 HP, 400V,Add Ax,20ft cbl</t>
  </si>
  <si>
    <t>XDK-2HP4-A-0-30</t>
  </si>
  <si>
    <t>Indexer Kit, 2 HP, 400V,Add Ax,30ft cbl</t>
  </si>
  <si>
    <t>XDK-2HP4-A-0-40</t>
  </si>
  <si>
    <t>Indexer Kit, 2 HP, 400V,Add Ax,40ft cbl</t>
  </si>
  <si>
    <t>XDK-2HP4-A-0-50</t>
  </si>
  <si>
    <t>Indexer Kit, 2 HP, 400V,Add Ax,50ft cbl</t>
  </si>
  <si>
    <t>XDK-2HP4-A-0-60</t>
  </si>
  <si>
    <t>Indexer Kit, 2 HP, 400V,Add Ax,60ft cbl</t>
  </si>
  <si>
    <t>XDK-2HP4-A-0-70</t>
  </si>
  <si>
    <t>Indexer Kit, 2 HP, 400V,Add Ax,70ft cbl</t>
  </si>
  <si>
    <t>XDK-2HP4-E-0-10</t>
  </si>
  <si>
    <t>Indexer Kit, 2 HP, 400V,encl,10ft cbl</t>
  </si>
  <si>
    <t>XDK-2HP4-E-0-20</t>
  </si>
  <si>
    <t>Indexer Kit, 2 HP, 400V,encl,20ft cbl</t>
  </si>
  <si>
    <t>XDK-2HP4-E-0-30</t>
  </si>
  <si>
    <t>Indexer Kit, 2 HP, 400V,encl,30ft cbl</t>
  </si>
  <si>
    <t>XDK-2HP4-E-0-40</t>
  </si>
  <si>
    <t>Indexer Kit, 2 HP, 400V,encl,40ft cbl</t>
  </si>
  <si>
    <t>XDK-2HP4-E-0-50</t>
  </si>
  <si>
    <t>Indexer Kit, 2 HP, 400V,encl,50ft cbl</t>
  </si>
  <si>
    <t>XDK-2HP4-E-0-60</t>
  </si>
  <si>
    <t>Indexer Kit, 2 HP, 400V,encl,60ft cbl</t>
  </si>
  <si>
    <t>XDK-2HP4-E-0-70</t>
  </si>
  <si>
    <t>Indexer Kit, 2 HP, 400V,encl,70ft cbl</t>
  </si>
  <si>
    <t>XDK-2HP4-K-0-10</t>
  </si>
  <si>
    <t>Indexer Kit, 2 HP, 400V,parts,10ft cbl</t>
  </si>
  <si>
    <t>XDK-2HP4-K-0-20</t>
  </si>
  <si>
    <t>Indexer Kit, 2 HP, 400V,parts,20ft cbl</t>
  </si>
  <si>
    <t>XDK-2HP4-K-0-30</t>
  </si>
  <si>
    <t>Indexer Kit, 2 HP, 400V,parts,30ft cbl</t>
  </si>
  <si>
    <t>XDK-2HP4-K-0-40</t>
  </si>
  <si>
    <t>Indexer Kit, 2 HP, 400V,parts,40ft cbl</t>
  </si>
  <si>
    <t>XDK-2HP4-K-0-50</t>
  </si>
  <si>
    <t>Indexer Kit, 2 HP, 400V,parts,50ft cbl</t>
  </si>
  <si>
    <t>XDK-2HP4-K-0-60</t>
  </si>
  <si>
    <t>Indexer Kit, 2 HP, 400V,parts,60ft cbl</t>
  </si>
  <si>
    <t>XDK-2HP4-K-0-70</t>
  </si>
  <si>
    <t>Indexer Kit, 2 HP, 400V,parts,70ft cbl</t>
  </si>
  <si>
    <t>XDK-2HP4-P-0-10</t>
  </si>
  <si>
    <t>Indexer Kit, 2 HP, 400V,panel,10ft cbl</t>
  </si>
  <si>
    <t>XDK-2HP4-P-0-20</t>
  </si>
  <si>
    <t>Indexer Kit, 2 HP, 400V,panel,20ft cbl</t>
  </si>
  <si>
    <t>XDK-2HP4-P-0-30</t>
  </si>
  <si>
    <t>Indexer Kit, 2 HP, 400V,panel,30ft cbl</t>
  </si>
  <si>
    <t>XDK-2HP4-P-0-40</t>
  </si>
  <si>
    <t>Indexer Kit, 2 HP, 400V,panel,40ft cbl</t>
  </si>
  <si>
    <t>XDK-2HP4-P-0-50</t>
  </si>
  <si>
    <t>Indexer Kit, 2 HP, 400V,panel,50ft cbl</t>
  </si>
  <si>
    <t>XDK-2HP4-P-0-60</t>
  </si>
  <si>
    <t>Indexer Kit, 2 HP, 400V,panel,60ft cbl</t>
  </si>
  <si>
    <t>XDK-2HP4-P-0-70</t>
  </si>
  <si>
    <t>Indexer Kit, 2 HP, 400V,panel,70ft cbl</t>
  </si>
  <si>
    <t>XDK-3HP2-A-0-10</t>
  </si>
  <si>
    <t>Indexer Kit, 3 HP, 200V,Add Ax,10ft cbl</t>
  </si>
  <si>
    <t>XDK-3HP2-A-0-20</t>
  </si>
  <si>
    <t>Indexer Kit, 3 HP, 200V,Add Ax,20ft cbl</t>
  </si>
  <si>
    <t>XDK-3HP2-A-0-30</t>
  </si>
  <si>
    <t>Indexer Kit, 3 HP, 200V,Add Ax,30ft cbl</t>
  </si>
  <si>
    <t>XDK-3HP2-A-0-40</t>
  </si>
  <si>
    <t>Indexer Kit, 3 HP, 200V,Add Ax,40ft cbl</t>
  </si>
  <si>
    <t>XDK-3HP2-A-0-50</t>
  </si>
  <si>
    <t>Indexer Kit, 3 HP, 200V,Add Ax,50ft cbl</t>
  </si>
  <si>
    <t>XDK-3HP2-A-0-60</t>
  </si>
  <si>
    <t>Indexer Kit, 3 HP, 200V,Add Ax,60ft cbl</t>
  </si>
  <si>
    <t>XDK-3HP2-A-0-70</t>
  </si>
  <si>
    <t>Indexer Kit, 3 HP, 200V,Add Ax,70ft cbl</t>
  </si>
  <si>
    <t>XDK-3HP2-E-0-10</t>
  </si>
  <si>
    <t>Indexer Kit, 3 HP, 200V,encl,10ft cbl</t>
  </si>
  <si>
    <t>XDK-3HP2-E-0-20</t>
  </si>
  <si>
    <t>Indexer Kit, 3 HP, 200V,encl,20ft cbl</t>
  </si>
  <si>
    <t>XDK-3HP2-E-0-30</t>
  </si>
  <si>
    <t>Indexer Kit, 3 HP, 200V,encl,30ft cbl</t>
  </si>
  <si>
    <t>XDK-3HP2-E-0-40</t>
  </si>
  <si>
    <t>Indexer Kit, 3 HP, 200V,encl,40ft cbl</t>
  </si>
  <si>
    <t>XDK-3HP2-E-0-50</t>
  </si>
  <si>
    <t>Indexer Kit, 3 HP, 200V,encl,50ft cbl</t>
  </si>
  <si>
    <t>XDK-3HP2-E-0-60</t>
  </si>
  <si>
    <t>Indexer Kit, 3 HP, 200V,encl,60ft cbl</t>
  </si>
  <si>
    <t>XDK-3HP2-E-0-70</t>
  </si>
  <si>
    <t>Indexer Kit, 3 HP, 200V,encl,70ft cbl</t>
  </si>
  <si>
    <t>XDK-3HP2-K-0-10</t>
  </si>
  <si>
    <t>Indexer Kit, 3 HP, 200V,parts,10ft cbl</t>
  </si>
  <si>
    <t>XDK-3HP2-K-0-20</t>
  </si>
  <si>
    <t>Indexer Kit, 3 HP, 200V,parts,20ft cbl</t>
  </si>
  <si>
    <t>XDK-3HP2-K-0-30</t>
  </si>
  <si>
    <t>Indexer Kit, 3 HP, 200V,parts,30ft cbl</t>
  </si>
  <si>
    <t>XDK-3HP2-K-0-40</t>
  </si>
  <si>
    <t>Indexer Kit, 3 HP, 200V,parts,40ft cbl</t>
  </si>
  <si>
    <t>XDK-3HP2-K-0-50</t>
  </si>
  <si>
    <t>Indexer Kit, 3 HP, 200V,parts,50ft cbl</t>
  </si>
  <si>
    <t>XDK-3HP2-K-0-60</t>
  </si>
  <si>
    <t>Indexer Kit, 3 HP, 200V,parts,60ft cbl</t>
  </si>
  <si>
    <t>XDK-3HP2-K-0-70</t>
  </si>
  <si>
    <t>Indexer Kit, 3 HP, 200V,parts,70ft cbl</t>
  </si>
  <si>
    <t>XDK-3HP2-P-0-10</t>
  </si>
  <si>
    <t>Indexer Kit, 3 HP, 200V,panel,10ft cbl</t>
  </si>
  <si>
    <t>XDK-3HP2-P-0-20</t>
  </si>
  <si>
    <t>Indexer Kit, 3 HP, 200V,panel,20ft cbl</t>
  </si>
  <si>
    <t>XDK-3HP2-P-0-30</t>
  </si>
  <si>
    <t>Indexer Kit, 3 HP, 200V,panel,30ft cbl</t>
  </si>
  <si>
    <t>XDK-3HP2-P-0-40</t>
  </si>
  <si>
    <t>Indexer Kit, 3 HP, 200V,panel,40ft cbl</t>
  </si>
  <si>
    <t>200 VAC</t>
  </si>
  <si>
    <t>400 VAC</t>
  </si>
  <si>
    <t>VAC</t>
  </si>
  <si>
    <t>Voltage Input</t>
  </si>
  <si>
    <t xml:space="preserve">HP </t>
  </si>
  <si>
    <t>200 HP Rating</t>
  </si>
  <si>
    <t>400 HP Rating</t>
  </si>
  <si>
    <t>XDK-.5HP2-K-0-0</t>
  </si>
  <si>
    <t>Indexer Kit, 0.5HP, 200V,parts,no motor</t>
  </si>
  <si>
    <t>XDK-.5HP2-A-0-0</t>
  </si>
  <si>
    <t>Indexer Kit, 0.5HP, 200V,Add Ax,no motor</t>
  </si>
  <si>
    <t>XDK-.5HP2-E-0-0</t>
  </si>
  <si>
    <t>Indexer Kit, 0.5HP, 200V,encl,no motor</t>
  </si>
  <si>
    <t>XDK-.5HP2-P-0-0</t>
  </si>
  <si>
    <t>Indexer Kit, 0.5HP, 200V,panel,no motor</t>
  </si>
  <si>
    <t>XDK-1HP2-A-0-0</t>
  </si>
  <si>
    <t>Indexer Kit, 1 HP, 200V,Add Ax,no motor</t>
  </si>
  <si>
    <t>XDK-1HP2-E-0-0</t>
  </si>
  <si>
    <t>Indexer Kit, 1 HP, 200V,encl,no motor</t>
  </si>
  <si>
    <t>XDK-1HP2-K-0-0</t>
  </si>
  <si>
    <t>Indexer Kit, 1 HP, 200V,parts,no motor</t>
  </si>
  <si>
    <t>XDK-1HP2-P-0-0</t>
  </si>
  <si>
    <t>Indexer Kit, 1 HP, 200V,panel,no motor</t>
  </si>
  <si>
    <t>XDK-1.5HP2-A-0-0</t>
  </si>
  <si>
    <t>Indexer Kit, 1.5 HP, 200V,AddAx,no motor</t>
  </si>
  <si>
    <t>XDK-1.5HP2-E-0-0</t>
  </si>
  <si>
    <t>Indexer Kit, 1.5 HP, 200V,encl,no motor</t>
  </si>
  <si>
    <t>XDK-1.5HP2-K-0-0</t>
  </si>
  <si>
    <t>Indexer Kit, 1.5 HP, 200V,parts,no motor</t>
  </si>
  <si>
    <t>XDK-1.5HP2-P-0-0</t>
  </si>
  <si>
    <t>Indexer Kit, 1.5 HP, 200V,panel,no motor</t>
  </si>
  <si>
    <t>XDK-2HP2-A-0-0</t>
  </si>
  <si>
    <t>Indexer Kit, 2 HP, 200V,Add Ax,no motor</t>
  </si>
  <si>
    <t>XDK-2HP2-E-0-0</t>
  </si>
  <si>
    <t>Indexer Kit, 2 HP, 200V,encl,no motor</t>
  </si>
  <si>
    <t>XDK-2HP2-K-0-0</t>
  </si>
  <si>
    <t>Indexer Kit, 2 HP, 200V,parts,no motor</t>
  </si>
  <si>
    <t>XDK-2HP2-P-0-0</t>
  </si>
  <si>
    <t>Indexer Kit, 2 HP, 200V,panel,no motor</t>
  </si>
  <si>
    <t>XDK-3HP2-A-0-0</t>
  </si>
  <si>
    <t>Indexer Kit, 3 HP, 200V,Add Ax,no motor</t>
  </si>
  <si>
    <t>XDK-3HP2-E-0-0</t>
  </si>
  <si>
    <t>Indexer Kit, 3 HP, 200V,encl,no motor</t>
  </si>
  <si>
    <t>XDK-3HP2-K-0-0</t>
  </si>
  <si>
    <t>Indexer Kit, 3 HP, 200V,parts,no motor</t>
  </si>
  <si>
    <t>XDK-3HP2-P-0-0</t>
  </si>
  <si>
    <t>Indexer Kit, 3 HP, 200V,panel,no motor</t>
  </si>
  <si>
    <t>XDK-3HP2-P-0-50</t>
  </si>
  <si>
    <t>Indexer Kit, 3 HP, 200V,panel,50ft cbl</t>
  </si>
  <si>
    <t>XDK-3HP2-P-0-60</t>
  </si>
  <si>
    <t>Indexer Kit, 3 HP, 200V,panel,60ft cbl</t>
  </si>
  <si>
    <t>XDK-3HP2-P-0-70</t>
  </si>
  <si>
    <t>Indexer Kit, 3 HP, 200V,panel,70ft cbl</t>
  </si>
  <si>
    <t>Ad Axis</t>
  </si>
  <si>
    <t>Parts</t>
  </si>
  <si>
    <t xml:space="preserve">Panel </t>
  </si>
  <si>
    <t>Enclosure</t>
  </si>
  <si>
    <t>*MTR</t>
  </si>
  <si>
    <t>X</t>
  </si>
  <si>
    <t>XDK-1HP4-A-0-0</t>
  </si>
  <si>
    <t>Indexer Kit, 1 HP, 400V,Add Ax,no motor</t>
  </si>
  <si>
    <t>XDK-1HP4-E-0-0</t>
  </si>
  <si>
    <t>Indexer Kit, 1 HP, 400V,encl,no motor</t>
  </si>
  <si>
    <t>XDK-1HP4-K-0-0</t>
  </si>
  <si>
    <t>Indexer Kit, 1 HP, 400V,parts,no motor</t>
  </si>
  <si>
    <t>XDK-1HP4-P-0-0</t>
  </si>
  <si>
    <t>Indexer Kit, 1 HP, 400V,panel,no motor</t>
  </si>
  <si>
    <t>XDK-2HP4-A-0-0</t>
  </si>
  <si>
    <t>Indexer Kit, 2 HP, 400V,Add Ax,no motor</t>
  </si>
  <si>
    <t>XDK-2HP4-E-0-0</t>
  </si>
  <si>
    <t>Indexer Kit, 2 HP, 400V,encl,no motor</t>
  </si>
  <si>
    <t>XDK-2HP4-K-0-0</t>
  </si>
  <si>
    <t>Indexer Kit, 2 HP, 400V,parts,no motor</t>
  </si>
  <si>
    <t>XDK-2HP4-P-0-0</t>
  </si>
  <si>
    <t>Indexer Kit, 2 HP, 400V,panel,no motor</t>
  </si>
  <si>
    <t>XDK-3HP4-A-0-0</t>
  </si>
  <si>
    <t>Indexer Kit, 3 HP, 400V,Add Ax,no motor</t>
  </si>
  <si>
    <t>XDK-3HP4-A-0-10</t>
  </si>
  <si>
    <t>Indexer Kit, 3 HP, 400V,Add Ax,10ft cbl</t>
  </si>
  <si>
    <t>XDK-3HP4-A-0-20</t>
  </si>
  <si>
    <t>Indexer Kit, 3 HP, 400V,Add Ax,20ft cbl</t>
  </si>
  <si>
    <t>XDK-3HP4-A-0-30</t>
  </si>
  <si>
    <t>Indexer Kit, 3 HP, 400V,Add Ax,30ft cbl</t>
  </si>
  <si>
    <t>XDK-3HP4-A-0-40</t>
  </si>
  <si>
    <t>Indexer Kit, 3 HP, 400V,Add Ax,40ft cbl</t>
  </si>
  <si>
    <t>XDK-3HP4-A-0-50</t>
  </si>
  <si>
    <t>Indexer Kit, 3 HP, 400V,Add Ax,50ft cbl</t>
  </si>
  <si>
    <t>XDK-3HP4-A-0-60</t>
  </si>
  <si>
    <t>Indexer Kit, 3 HP, 400V,Add Ax,60ft cbl</t>
  </si>
  <si>
    <t>XDK-3HP4-A-0-70</t>
  </si>
  <si>
    <t>Indexer Kit, 3 HP, 400V,Add Ax,70ft cbl</t>
  </si>
  <si>
    <t>XDK-3HP4-E-0-0</t>
  </si>
  <si>
    <t>Indexer Kit, 3 HP, 400V,encl,no motor</t>
  </si>
  <si>
    <t>XDK-3HP4-E-0-10</t>
  </si>
  <si>
    <t>Indexer Kit, 3 HP, 400V,encl,10ft cbl</t>
  </si>
  <si>
    <t>XDK-3HP4-E-0-20</t>
  </si>
  <si>
    <t>Indexer Kit, 3 HP, 400V,encl,20ft cbl</t>
  </si>
  <si>
    <t>XDK-3HP4-E-0-30</t>
  </si>
  <si>
    <t>Indexer Kit, 3 HP, 400V,encl,30ft cbl</t>
  </si>
  <si>
    <t>XDK-3HP4-E-0-40</t>
  </si>
  <si>
    <t>Indexer Kit, 3 HP, 400V,encl,40ft cbl</t>
  </si>
  <si>
    <t>XDK-3HP4-E-0-50</t>
  </si>
  <si>
    <t>Indexer Kit, 3 HP, 400V,encl,50ft cbl</t>
  </si>
  <si>
    <t>XDK-3HP4-E-0-60</t>
  </si>
  <si>
    <t>Indexer Kit, 3 HP, 400V,encl,60ft cbl</t>
  </si>
  <si>
    <t>XDK-3HP4-E-0-70</t>
  </si>
  <si>
    <t>Indexer Kit, 3 HP, 400V,encl,70ft cbl</t>
  </si>
  <si>
    <t>XDK-3HP4-K-0-0</t>
  </si>
  <si>
    <t>Indexer Kit, 3 HP, 400V,parts,no motor</t>
  </si>
  <si>
    <t>XDK-3HP4-K-0-10</t>
  </si>
  <si>
    <t>Indexer Kit, 3 HP, 400V,parts,10ft cbl</t>
  </si>
  <si>
    <t>XDK-3HP4-K-0-20</t>
  </si>
  <si>
    <t>Indexer Kit, 3 HP, 400V,parts,20ft cbl</t>
  </si>
  <si>
    <t>XDK-3HP4-K-0-30</t>
  </si>
  <si>
    <t>Indexer Kit, 3 HP, 400V,parts,30ft cbl</t>
  </si>
  <si>
    <t>XDK-3HP4-K-0-40</t>
  </si>
  <si>
    <t>Indexer Kit, 3 HP, 400V,parts,40ft cbl</t>
  </si>
  <si>
    <t>XDK-3HP4-K-0-50</t>
  </si>
  <si>
    <t>Indexer Kit, 3 HP, 400V,parts,50ft cbl</t>
  </si>
  <si>
    <t>XDK-3HP4-K-0-60</t>
  </si>
  <si>
    <t>Indexer Kit, 3 HP, 400V,parts,60ft cbl</t>
  </si>
  <si>
    <t>XDK-3HP4-K-0-70</t>
  </si>
  <si>
    <t>Indexer Kit, 3 HP, 400V,parts,70ft cbl</t>
  </si>
  <si>
    <t>XDK-3HP4-P-0-0</t>
  </si>
  <si>
    <t>Indexer Kit, 3 HP, 400V,panel,no motor</t>
  </si>
  <si>
    <t>XDK-3HP4-P-0-10</t>
  </si>
  <si>
    <t>Indexer Kit, 3 HP, 400V,panel,10ft cbl</t>
  </si>
  <si>
    <t>XDK-3HP4-P-0-20</t>
  </si>
  <si>
    <t>Indexer Kit, 3 HP, 400V,panel,20ft cbl</t>
  </si>
  <si>
    <t>XDK-3HP4-P-0-30</t>
  </si>
  <si>
    <t>Indexer Kit, 3 HP, 400V,panel,30ft cbl</t>
  </si>
  <si>
    <t>XDK-3HP4-P-0-40</t>
  </si>
  <si>
    <t>Indexer Kit, 3 HP, 400V,panel,40ft cbl</t>
  </si>
  <si>
    <t>XDK-3HP4-P-0-50</t>
  </si>
  <si>
    <t>Indexer Kit, 3 HP, 400V,panel,50ft cbl</t>
  </si>
  <si>
    <t>XDK-3HP4-P-0-60</t>
  </si>
  <si>
    <t>Indexer Kit, 3 HP, 400V,panel,60ft cbl</t>
  </si>
  <si>
    <t>XDK-3HP4-P-0-70</t>
  </si>
  <si>
    <t>Indexer Kit, 3 HP, 400V,panel,70ft cbl</t>
  </si>
  <si>
    <t>XDK-4HP4-A-0-0</t>
  </si>
  <si>
    <t>Indexer Kit, 4 HP, 400V,Add Ax,no motor</t>
  </si>
  <si>
    <t>XDK-4HP4-A-0-10</t>
  </si>
  <si>
    <t>Indexer Kit, 4 HP, 400V,Add Ax,10ft cbl</t>
  </si>
  <si>
    <t>XDK-4HP4-A-0-20</t>
  </si>
  <si>
    <t>Indexer Kit, 4 HP, 400V,Add Ax,20ft cbl</t>
  </si>
  <si>
    <t>XDK-4HP4-A-0-30</t>
  </si>
  <si>
    <t>Indexer Kit, 4 HP, 400V,Add Ax,30ft cbl</t>
  </si>
  <si>
    <t>XDK-4HP4-A-0-40</t>
  </si>
  <si>
    <t>Indexer Kit, 4 HP, 400V,Add Ax,40ft cbl</t>
  </si>
  <si>
    <t>XDK-4HP4-A-0-50</t>
  </si>
  <si>
    <t>Indexer Kit, 4 HP, 400V,Add Ax,50ft cbl</t>
  </si>
  <si>
    <t>XDK-4HP4-A-0-60</t>
  </si>
  <si>
    <t>Indexer Kit, 4 HP, 400V,Add Ax,60ft cbl</t>
  </si>
  <si>
    <t>XDK-4HP4-A-0-70</t>
  </si>
  <si>
    <t>Indexer Kit, 4 HP, 400V,Add Ax,70ft cbl</t>
  </si>
  <si>
    <t>XDK-4HP4-E-0-0</t>
  </si>
  <si>
    <t>Indexer Kit, 4 HP, 400V,encl,no motor</t>
  </si>
  <si>
    <t>XDK-4HP4-E-0-10</t>
  </si>
  <si>
    <t>Indexer Kit, 4 HP, 400V,encl,10ft cbl</t>
  </si>
  <si>
    <t>XDK-4HP4-E-0-20</t>
  </si>
  <si>
    <t>Indexer Kit, 4 HP, 400V,encl,20ft cbl</t>
  </si>
  <si>
    <t>XDK-4HP4-E-0-30</t>
  </si>
  <si>
    <t>Indexer Kit, 4 HP, 400V,encl,30ft cbl</t>
  </si>
  <si>
    <t>XDK-4HP4-E-0-40</t>
  </si>
  <si>
    <t>Indexer Kit, 4 HP, 400V,encl,40ft cbl</t>
  </si>
  <si>
    <t>XDK-4HP4-E-0-50</t>
  </si>
  <si>
    <t>Indexer Kit, 4 HP, 400V,encl,50ft cbl</t>
  </si>
  <si>
    <t>XDK-4HP4-E-0-60</t>
  </si>
  <si>
    <t>Indexer Kit, 4 HP, 400V,encl,60ft cbl</t>
  </si>
  <si>
    <t>XDK-4HP4-E-0-70</t>
  </si>
  <si>
    <t>Indexer Kit, 4 HP, 400V,encl,70ft cbl</t>
  </si>
  <si>
    <t>XDK-4HP4-K-0-0</t>
  </si>
  <si>
    <t>Indexer Kit, 4 HP, 400V,parts,no motor</t>
  </si>
  <si>
    <t>XDK-4HP4-K-0-10</t>
  </si>
  <si>
    <t>Indexer Kit, 4 HP, 400V,parts,10ft cbl</t>
  </si>
  <si>
    <t>XDK-4HP4-K-0-20</t>
  </si>
  <si>
    <t>Indexer Kit, 4 HP, 400V,parts,20ft cbl</t>
  </si>
  <si>
    <t>XDK-4HP4-K-0-30</t>
  </si>
  <si>
    <t>Indexer Kit, 4 HP, 400V,parts,30ft cbl</t>
  </si>
  <si>
    <t>XDK-4HP4-K-0-40</t>
  </si>
  <si>
    <t>Indexer Kit, 4 HP, 400V,parts,40ft cbl</t>
  </si>
  <si>
    <t>XDK-4HP4-K-0-50</t>
  </si>
  <si>
    <t>Indexer Kit, 4 HP, 400V,parts,50ft cbl</t>
  </si>
  <si>
    <t>XDK-4HP4-K-0-60</t>
  </si>
  <si>
    <t>Indexer Kit, 4 HP, 400V,parts,60ft cbl</t>
  </si>
  <si>
    <t>XDK-4HP4-K-0-70</t>
  </si>
  <si>
    <t>Indexer Kit, 4 HP, 400V,parts,70ft cbl</t>
  </si>
  <si>
    <t>XDK-4HP4-P-0-0</t>
  </si>
  <si>
    <t>Indexer Kit, 4 HP, 400V,panel,no motor</t>
  </si>
  <si>
    <t>XDK-4HP4-P-0-10</t>
  </si>
  <si>
    <t>Indexer Kit, 4 HP, 400V,panel,10ft cbl</t>
  </si>
  <si>
    <t>XDK-4HP4-P-0-20</t>
  </si>
  <si>
    <t>Indexer Kit, 4 HP, 400V,panel,20ft cbl</t>
  </si>
  <si>
    <t>XDK-4HP4-P-0-30</t>
  </si>
  <si>
    <t>Indexer Kit, 4 HP, 400V,panel,30ft cbl</t>
  </si>
  <si>
    <t>XDK-4HP4-P-0-40</t>
  </si>
  <si>
    <t>Indexer Kit, 4 HP, 400V,panel,40ft cbl</t>
  </si>
  <si>
    <t>XDK-4HP4-P-0-50</t>
  </si>
  <si>
    <t>Indexer Kit, 4 HP, 400V,panel,50ft cbl</t>
  </si>
  <si>
    <t>XDK-4HP4-P-0-60</t>
  </si>
  <si>
    <t>Indexer Kit, 4 HP, 400V,panel,60ft cbl</t>
  </si>
  <si>
    <t>XDK-4HP4-P-0-70</t>
  </si>
  <si>
    <t>Indexer Kit, 4 HP, 400V,panel,70ft cbl</t>
  </si>
  <si>
    <t>Cbl Length</t>
  </si>
  <si>
    <t>Config</t>
  </si>
  <si>
    <t>Panel Mounted</t>
  </si>
  <si>
    <t>Panel Mounted in Enclosure</t>
  </si>
  <si>
    <t>XDK-</t>
  </si>
  <si>
    <t>.5</t>
  </si>
  <si>
    <t>HP</t>
  </si>
  <si>
    <t xml:space="preserve">Final Part Number:  </t>
  </si>
  <si>
    <t>-</t>
  </si>
  <si>
    <t>Enter above this line</t>
  </si>
  <si>
    <t>Y</t>
  </si>
  <si>
    <t>N</t>
  </si>
  <si>
    <t xml:space="preserve">Final Add Axis Part Number:  </t>
  </si>
  <si>
    <t>Cable Length</t>
  </si>
  <si>
    <t>Fieldbus</t>
  </si>
  <si>
    <t>Modbus TCP</t>
  </si>
  <si>
    <t>Ethernet I/P</t>
  </si>
  <si>
    <t>NONE</t>
  </si>
  <si>
    <t>Speed</t>
  </si>
  <si>
    <t>Input</t>
  </si>
  <si>
    <t>Torque</t>
  </si>
  <si>
    <t>Rated Power</t>
  </si>
  <si>
    <t>KW</t>
  </si>
  <si>
    <t>Rated RPM</t>
  </si>
  <si>
    <t>Max RPM</t>
  </si>
  <si>
    <t>Rated in-lb</t>
  </si>
  <si>
    <t>Peak in-lb</t>
  </si>
  <si>
    <t>Motor Frame Size</t>
  </si>
  <si>
    <t>Inch</t>
  </si>
  <si>
    <t>mm</t>
  </si>
  <si>
    <t>Motor Length</t>
  </si>
  <si>
    <t>Current (A)</t>
  </si>
  <si>
    <t>Voltage (VAC)</t>
  </si>
  <si>
    <t>Encoder</t>
  </si>
  <si>
    <t>Cnts/Rev</t>
  </si>
  <si>
    <t>Shaft</t>
  </si>
  <si>
    <t>Type</t>
  </si>
  <si>
    <t>KEY</t>
  </si>
  <si>
    <t>XDK-.5HP2-A-1-0</t>
  </si>
  <si>
    <t>Indexer Kit,0.5HP,200V,Add Ax,no mtr,EIP</t>
  </si>
  <si>
    <t>XDK-.5HP2-A-1-10</t>
  </si>
  <si>
    <t>Indexer Kit, 0.5HP, 200V,Add Ax,10ft,EIP</t>
  </si>
  <si>
    <t>XDK-.5HP2-A-1-20</t>
  </si>
  <si>
    <t>Indexer Kit, 0.5HP, 200V,Add Ax,20ft,EIP</t>
  </si>
  <si>
    <t>XDK-.5HP2-A-1-30</t>
  </si>
  <si>
    <t>Indexer Kit, 0.5HP, 200V,Add Ax,30ft,EIP</t>
  </si>
  <si>
    <t>XDK-.5HP2-A-1-40</t>
  </si>
  <si>
    <t>Indexer Kit, 0.5HP, 200V,Add Ax,40ft,EIP</t>
  </si>
  <si>
    <t>XDK-.5HP2-A-1-50</t>
  </si>
  <si>
    <t>Indexer Kit, 0.5HP, 200V,Add Ax,50ft,EIP</t>
  </si>
  <si>
    <t>XDK-.5HP2-A-1-60</t>
  </si>
  <si>
    <t>Indexer Kit, 0.5HP, 200V,Add Ax,60ft,EIP</t>
  </si>
  <si>
    <t>XDK-.5HP2-A-1-70</t>
  </si>
  <si>
    <t>Indexer Kit, 0.5HP, 200V,Add Ax,70ft,EIP</t>
  </si>
  <si>
    <t>XDK-.5HP2-E-1-0</t>
  </si>
  <si>
    <t>Indexer Kit, 0.5HP, 200V,encl,no mtr,EIP</t>
  </si>
  <si>
    <t>XDK-.5HP2-E-1-10</t>
  </si>
  <si>
    <t>Indexer Kit, 0.5HP, 200V,encl,10ft,E I/P</t>
  </si>
  <si>
    <t>XDK-.5HP2-E-1-20</t>
  </si>
  <si>
    <t>Indexer Kit, 0.5HP, 200V,encl,20ft,E I/P</t>
  </si>
  <si>
    <t>XDK-.5HP2-E-1-30</t>
  </si>
  <si>
    <t>Indexer Kit, 0.5HP, 200V,encl,30ft,E I/P</t>
  </si>
  <si>
    <t>XDK-.5HP2-E-1-40</t>
  </si>
  <si>
    <t>Indexer Kit, 0.5HP, 200V,encl,40ft,E I/P</t>
  </si>
  <si>
    <t>XDK-.5HP2-E-1-50</t>
  </si>
  <si>
    <t>Indexer Kit, 0.5HP, 200V,encl,50ft,E I/P</t>
  </si>
  <si>
    <t>XDK-.5HP2-E-1-60</t>
  </si>
  <si>
    <t>Indexer Kit, 0.5HP, 200V,encl,60ft,E I/P</t>
  </si>
  <si>
    <t>XDK-.5HP2-E-1-70</t>
  </si>
  <si>
    <t>Indexer Kit, 0.5HP, 200V,encl,70ft,E I/P</t>
  </si>
  <si>
    <t>XDK-.5HP2-K-1-0</t>
  </si>
  <si>
    <t>Indexer Kit, 0.5HP,200V,parts,no mtr,EIP</t>
  </si>
  <si>
    <t>XDK-.5HP2-K-1-10</t>
  </si>
  <si>
    <t>Indexer Kit, 0.5HP, 200V,parts,10ft,EIP</t>
  </si>
  <si>
    <t>XDK-.5HP2-K-1-20</t>
  </si>
  <si>
    <t>Indexer Kit, 0.5HP, 200V,parts,20ft,EIP</t>
  </si>
  <si>
    <t>XDK-.5HP2-K-1-30</t>
  </si>
  <si>
    <t>Indexer Kit, 0.5HP, 200V,parts,30ft,EIP</t>
  </si>
  <si>
    <t>XDK-.5HP2-K-1-40</t>
  </si>
  <si>
    <t>Indexer Kit, 0.5HP, 200V,parts,40ft,EIP</t>
  </si>
  <si>
    <t>XDK-.5HP2-K-1-50</t>
  </si>
  <si>
    <t>Indexer Kit, 0.5HP, 200V,parts,50ft,EIP</t>
  </si>
  <si>
    <t>XDK-.5HP2-K-1-60</t>
  </si>
  <si>
    <t>Indexer Kit, 0.5HP, 200V,parts,60ft,EIP</t>
  </si>
  <si>
    <t>XDK-.5HP2-K-1-70</t>
  </si>
  <si>
    <t>Indexer Kit, 0.5HP, 200V,parts,70ft,EIP</t>
  </si>
  <si>
    <t>XDK-.5HP2-P-1-0</t>
  </si>
  <si>
    <t>Indexer Kit, 0.5HP,200V,panel,no mtr,EIP</t>
  </si>
  <si>
    <t>XDK-.5HP2-P-1-10</t>
  </si>
  <si>
    <t>Indexer Kit, 0.5HP, 200V,panel,10ft,EIP</t>
  </si>
  <si>
    <t>XDK-.5HP2-P-1-20</t>
  </si>
  <si>
    <t>Indexer Kit, 0.5HP, 200V,panel,20ft,EIP</t>
  </si>
  <si>
    <t>XDK-.5HP2-P-1-30</t>
  </si>
  <si>
    <t>Indexer Kit, 0.5HP, 200V,panel,30ft,EIP</t>
  </si>
  <si>
    <t>XDK-.5HP2-P-1-40</t>
  </si>
  <si>
    <t>Indexer Kit, 0.5HP, 200V,panel,40ft,EIP</t>
  </si>
  <si>
    <t>XDK-.5HP2-P-1-50</t>
  </si>
  <si>
    <t>Indexer Kit, 0.5HP, 200V,panel,50ft,EIP</t>
  </si>
  <si>
    <t>XDK-.5HP2-P-1-60</t>
  </si>
  <si>
    <t>Indexer Kit, 0.5HP, 200V,panel,60ft,EIP</t>
  </si>
  <si>
    <t>XDK-.5HP2-P-1-70</t>
  </si>
  <si>
    <t>Indexer Kit, 0.5HP, 200V,panel,70ft,EIP</t>
  </si>
  <si>
    <t>XDK001</t>
  </si>
  <si>
    <t>BOM, Panel kit hardware</t>
  </si>
  <si>
    <t>XDK001-E</t>
  </si>
  <si>
    <t>XDK002</t>
  </si>
  <si>
    <t>Ctrl Assem, switch box, EStop,Res, 5 sw</t>
  </si>
  <si>
    <t>XDK003-200L</t>
  </si>
  <si>
    <t>BOM, XD Kit, 200v, large, parts</t>
  </si>
  <si>
    <t>XDK003-200S</t>
  </si>
  <si>
    <t>BOM, XD Kit, 200v, small, parts</t>
  </si>
  <si>
    <t>XDK003-400S</t>
  </si>
  <si>
    <t>BOM, XD Kit, 400v, small, parts</t>
  </si>
  <si>
    <t>XDK004</t>
  </si>
  <si>
    <t>BOM, XD Kit, -A ver. parts</t>
  </si>
  <si>
    <t>XDK-1.5HP2-A-1-0</t>
  </si>
  <si>
    <t>Indexer Kit,1.5 HP,200V,AddAx,no mtr,EIP</t>
  </si>
  <si>
    <t>XDK-1.5HP2-A-1-10</t>
  </si>
  <si>
    <t>Indexer Kit, 1.5 HP, 200V,AddAx,10ft,EIP</t>
  </si>
  <si>
    <t>XDK-1.5HP2-A-1-20</t>
  </si>
  <si>
    <t>Indexer Kit, 1.5 HP, 200V,AddAx,20ft,EIP</t>
  </si>
  <si>
    <t>XDK-1.5HP2-A-1-30</t>
  </si>
  <si>
    <t>Indexer Kit, 1.5 HP, 200V,AddAx,30ft,EIP</t>
  </si>
  <si>
    <t>XDK-1.5HP2-A-1-40</t>
  </si>
  <si>
    <t>Indexer Kit, 1.5 HP, 200V,AddAx,40ft,EIP</t>
  </si>
  <si>
    <t>XDK-1.5HP2-A-1-50</t>
  </si>
  <si>
    <t>Indexer Kit, 1.5 HP, 200V,AddAx,50ft,EIP</t>
  </si>
  <si>
    <t>XDK-1.5HP2-A-1-60</t>
  </si>
  <si>
    <t>Indexer Kit, 1.5 HP, 200V,AddAx,60ft,EIP</t>
  </si>
  <si>
    <t>XDK-1.5HP2-A-1-70</t>
  </si>
  <si>
    <t>Indexer Kit, 1.5 HP, 200V,AddAx,70ft,EIP</t>
  </si>
  <si>
    <t>XDK-1.5HP2-E-1-0</t>
  </si>
  <si>
    <t>Indexer Kit, 1.5 HP,200V,encl,no mtr,EIP</t>
  </si>
  <si>
    <t>XDK-1.5HP2-E-1-10</t>
  </si>
  <si>
    <t>Indexer Kit, 1.5 HP, 200V,encl,10ft,EIP</t>
  </si>
  <si>
    <t>XDK-1.5HP2-E-1-20</t>
  </si>
  <si>
    <t>Indexer Kit, 1.5 HP, 200V,encl,20ft,EIP</t>
  </si>
  <si>
    <t>XDK-1.5HP2-E-1-30</t>
  </si>
  <si>
    <t>Indexer Kit, 1.5 HP, 200V,encl,30ft,EIP</t>
  </si>
  <si>
    <t>XDK-1.5HP2-E-1-40</t>
  </si>
  <si>
    <t>Indexer Kit, 1.5 HP, 200V,encl,40ft,EIP</t>
  </si>
  <si>
    <t>XDK-1.5HP2-E-1-50</t>
  </si>
  <si>
    <t>Indexer Kit, 1.5 HP, 200V,encl,50ft,EIP</t>
  </si>
  <si>
    <t>XDK-1.5HP2-E-1-60</t>
  </si>
  <si>
    <t>Indexer Kit, 1.5 HP, 200V,encl,60ft,EIP</t>
  </si>
  <si>
    <t>XDK-1.5HP2-E-1-70</t>
  </si>
  <si>
    <t>Indexer Kit, 1.5 HP, 200V,encl,70ft,EIP</t>
  </si>
  <si>
    <t>XDK-1.5HP2-K-1-0</t>
  </si>
  <si>
    <t>Indexer Kit, 1.5HP,200V,parts,no mtr,EIP</t>
  </si>
  <si>
    <t>XDK-1.5HP2-K-1-10</t>
  </si>
  <si>
    <t>Indexer Kit, 1.5 HP, 200V,parts,10ft,EIP</t>
  </si>
  <si>
    <t>XDK-1.5HP2-K-1-20</t>
  </si>
  <si>
    <t>Indexer Kit, 1.5 HP, 200V,parts,20ft,EIP</t>
  </si>
  <si>
    <t>XDK-1.5HP2-K-1-30</t>
  </si>
  <si>
    <t>Indexer Kit, 1.5 HP, 200V,parts,30ft,EIP</t>
  </si>
  <si>
    <t>XDK-1.5HP2-K-1-40</t>
  </si>
  <si>
    <t>Indexer Kit, 1.5 HP, 200V,parts,40ft,EIP</t>
  </si>
  <si>
    <t>XDK-1.5HP2-K-1-50</t>
  </si>
  <si>
    <t>Indexer Kit, 1.5 HP, 200V,parts,50ft,EIP</t>
  </si>
  <si>
    <t>XDK-1.5HP2-K-1-60</t>
  </si>
  <si>
    <t>Indexer Kit, 1.5 HP, 200V,parts,60ft,EIP</t>
  </si>
  <si>
    <t>XDK-1.5HP2-K-1-70</t>
  </si>
  <si>
    <t>Indexer Kit, 1.5 HP, 200V,parts,70ft,EIP</t>
  </si>
  <si>
    <t>XDK-1.5HP2-P-1-0</t>
  </si>
  <si>
    <t>Indexer Kit, 1.5HP,200V,panel,no mtr,EIP</t>
  </si>
  <si>
    <t>XDK-1.5HP2-P-1-10</t>
  </si>
  <si>
    <t>Indexer Kit, 1.5 HP, 200V,panel,10ft,EIP</t>
  </si>
  <si>
    <t>XDK-1.5HP2-P-1-20</t>
  </si>
  <si>
    <t>Indexer Kit, 1.5 HP, 200V,panel,20ft,EIP</t>
  </si>
  <si>
    <t>XDK-1.5HP2-P-1-30</t>
  </si>
  <si>
    <t>Indexer Kit, 1.5 HP, 200V,panel,30ft,EIP</t>
  </si>
  <si>
    <t>XDK-1.5HP2-P-1-40</t>
  </si>
  <si>
    <t>Indexer Kit, 1.5 HP, 200V,panel,40ft,EIP</t>
  </si>
  <si>
    <t>XDK-1.5HP2-P-1-50</t>
  </si>
  <si>
    <t>Indexer Kit, 1.5 HP, 200V,panel,50ft,EIP</t>
  </si>
  <si>
    <t>XDK-1.5HP2-P-1-60</t>
  </si>
  <si>
    <t>Indexer Kit, 1.5 HP, 200V,panel,60ft,EIP</t>
  </si>
  <si>
    <t>XDK-1.5HP2-P-1-70</t>
  </si>
  <si>
    <t>Indexer Kit, 1.5 HP, 200V,panel,70ft,EIP</t>
  </si>
  <si>
    <t>XDK-1HP2-A-1-0</t>
  </si>
  <si>
    <t>Indexer Kit, 1 HP,200V,Add Ax,no mtr,EIP</t>
  </si>
  <si>
    <t>XDK-1HP2-A-1-10</t>
  </si>
  <si>
    <t>Indexer Kit, 1 HP, 200V,Add Ax,10ft,EIP</t>
  </si>
  <si>
    <t>XDK-1HP2-A-1-20</t>
  </si>
  <si>
    <t>Indexer Kit, 1 HP, 200V,Add Ax,20ft,EIP</t>
  </si>
  <si>
    <t>XDK-1HP2-A-1-30</t>
  </si>
  <si>
    <t>Indexer Kit, 1 HP, 200V,Add Ax,30ft,EIP</t>
  </si>
  <si>
    <t>XDK-1HP2-A-1-40</t>
  </si>
  <si>
    <t>Indexer Kit, 1 HP, 200V,Add Ax,40ft,EIP</t>
  </si>
  <si>
    <t>XDK-1HP2-A-1-50</t>
  </si>
  <si>
    <t>Indexer Kit, 1 HP, 200V,Add Ax,50ft,EIP</t>
  </si>
  <si>
    <t>XDK-1HP2-A-1-60</t>
  </si>
  <si>
    <t>Indexer Kit, 1 HP, 200V,Add Ax,60ft,EIP</t>
  </si>
  <si>
    <t>XDK-1HP2-A-1-70</t>
  </si>
  <si>
    <t>Indexer Kit, 1 HP, 200V,Add Ax,70ft,EIP</t>
  </si>
  <si>
    <t>XDK-1HP2-E-1-0</t>
  </si>
  <si>
    <t>Indexer Kit, 1 HP, 200V,encl,no mtr,EIP</t>
  </si>
  <si>
    <t>XDK-1HP2-E-1-10</t>
  </si>
  <si>
    <t>Indexer Kit, 1 HP, 200V,encl,10ft,E I/P</t>
  </si>
  <si>
    <t>XDK-1HP2-E-1-20</t>
  </si>
  <si>
    <t>Indexer Kit, 1 HP, 200V,encl,20ft,E I/P</t>
  </si>
  <si>
    <t>XDK-1HP2-E-1-30</t>
  </si>
  <si>
    <t>Indexer Kit, 1 HP, 200V,encl,30ft,E I/P</t>
  </si>
  <si>
    <t>XDK-1HP2-E-1-40</t>
  </si>
  <si>
    <t>Indexer Kit, 1 HP, 200V,encl,40ft,E I/P</t>
  </si>
  <si>
    <t>XDK-1HP2-E-1-50</t>
  </si>
  <si>
    <t>Indexer Kit, 1 HP, 200V,encl,50ft,E I/P</t>
  </si>
  <si>
    <t>XDK-1HP2-E-1-60</t>
  </si>
  <si>
    <t>Indexer Kit, 1 HP, 200V,encl,60ft,E I/P</t>
  </si>
  <si>
    <t>XDK-1HP2-E-1-70</t>
  </si>
  <si>
    <t>Indexer Kit, 1 HP, 200V,encl,70ft,E I/P</t>
  </si>
  <si>
    <t>XDK-1HP2-K-1-0</t>
  </si>
  <si>
    <t>Indexer Kit, 1 HP, 200V,parts,no mtr,EIP</t>
  </si>
  <si>
    <t>XDK-1HP2-K-1-10</t>
  </si>
  <si>
    <t>Indexer Kit, 1 HP, 200V,parts,10ft,E I/P</t>
  </si>
  <si>
    <t>XDK-1HP2-K-1-20</t>
  </si>
  <si>
    <t>Indexer Kit, 1 HP, 200V,parts,20ft,E I/P</t>
  </si>
  <si>
    <t>XDK-1HP2-K-1-30</t>
  </si>
  <si>
    <t>Indexer Kit, 1 HP, 200V,parts,30ft,E I/P</t>
  </si>
  <si>
    <t>XDK-1HP2-K-1-40</t>
  </si>
  <si>
    <t>Indexer Kit, 1 HP, 200V,parts,40ft,E I/P</t>
  </si>
  <si>
    <t>XDK-1HP2-K-1-50</t>
  </si>
  <si>
    <t>Indexer Kit, 1 HP, 200V,parts,50ft,E I/P</t>
  </si>
  <si>
    <t>XDK-1HP2-K-1-60</t>
  </si>
  <si>
    <t>Indexer Kit, 1 HP, 200V,parts,60ft,E I/P</t>
  </si>
  <si>
    <t>XDK-1HP2-K-1-70</t>
  </si>
  <si>
    <t>Indexer Kit, 1 HP, 200V,parts,70ft,E I/P</t>
  </si>
  <si>
    <t>XDK-1HP2-P-1-0</t>
  </si>
  <si>
    <t>Indexer Kit, 1 HP, 200V,panel,no mtr,EIP</t>
  </si>
  <si>
    <t>XDK-1HP2-P-1-10</t>
  </si>
  <si>
    <t>Indexer Kit, 1 HP, 200V,panel,10ft,E I/P</t>
  </si>
  <si>
    <t>XDK-1HP2-P-1-20</t>
  </si>
  <si>
    <t>Indexer Kit, 1 HP, 200V,panel,20ft,E I/P</t>
  </si>
  <si>
    <t>XDK-1HP2-P-1-30</t>
  </si>
  <si>
    <t>Indexer Kit, 1 HP, 200V,panel,30ft,E I/P</t>
  </si>
  <si>
    <t>XDK-1HP2-P-1-40</t>
  </si>
  <si>
    <t>Indexer Kit, 1 HP, 200V,panel,40ft,E I/P</t>
  </si>
  <si>
    <t>XDK-1HP2-P-1-50</t>
  </si>
  <si>
    <t>Indexer Kit, 1 HP, 200V,panel,50ft,E I/P</t>
  </si>
  <si>
    <t>XDK-1HP2-P-1-60</t>
  </si>
  <si>
    <t>Indexer Kit, 1 HP, 200V,panel,60ft,E I/P</t>
  </si>
  <si>
    <t>XDK-1HP2-P-1-70</t>
  </si>
  <si>
    <t>Indexer Kit, 1 HP, 200V,panel,70ft,E I/P</t>
  </si>
  <si>
    <t>XDK-1HP4-A-1-0</t>
  </si>
  <si>
    <t>Indexer Kit, 1HP, 400V,Add Ax,no mtr,EIP</t>
  </si>
  <si>
    <t>XDK-1HP4-A-1-10</t>
  </si>
  <si>
    <t>Indexer Kit, 1 HP, 400V,Add Ax,10ft,EI/P</t>
  </si>
  <si>
    <t>XDK-1HP4-A-1-20</t>
  </si>
  <si>
    <t>Indexer Kit, 1 HP, 400V,Add Ax,20ft,EI/P</t>
  </si>
  <si>
    <t>XDK-1HP4-A-1-30</t>
  </si>
  <si>
    <t>Indexer Kit, 1 HP, 400V,Add Ax,30ft,EI/P</t>
  </si>
  <si>
    <t>XDK-1HP4-A-1-40</t>
  </si>
  <si>
    <t>Indexer Kit, 1 HP, 400V,Add Ax,40ft,EI/P</t>
  </si>
  <si>
    <t>XDK-1HP4-A-1-50</t>
  </si>
  <si>
    <t>Indexer Kit, 1 HP, 400V,Add Ax,50ft,EI/P</t>
  </si>
  <si>
    <t>XDK-1HP4-A-1-60</t>
  </si>
  <si>
    <t>Indexer Kit, 1 HP, 400V,Add Ax,60ft,EI/P</t>
  </si>
  <si>
    <t>XDK-1HP4-A-1-70</t>
  </si>
  <si>
    <t>Indexer Kit, 1 HP, 400V,Add Ax,70ft,EI/P</t>
  </si>
  <si>
    <t>XDK-1HP4-E-1-0</t>
  </si>
  <si>
    <t>Indexer Kit, 1 HP, 400V,encl,no mtr,EI/P</t>
  </si>
  <si>
    <t>XDK-1HP4-E-1-10</t>
  </si>
  <si>
    <t>Indexer Kit, 1 HP, 400V,encl,10ft,E I/P</t>
  </si>
  <si>
    <t>XDK-1HP4-E-1-20</t>
  </si>
  <si>
    <t>Indexer Kit, 1 HP, 400V,encl,20ft,E I/P</t>
  </si>
  <si>
    <t>XDK-1HP4-E-1-30</t>
  </si>
  <si>
    <t>Indexer Kit, 1 HP, 400V,encl,30ft,E I/P</t>
  </si>
  <si>
    <t>XDK-1HP4-E-1-40</t>
  </si>
  <si>
    <t>Indexer Kit, 1 HP, 400V,encl,40ft,E I/P</t>
  </si>
  <si>
    <t>XDK-1HP4-E-1-50</t>
  </si>
  <si>
    <t>Indexer Kit, 1 HP, 400V,encl,50ft,E I/P</t>
  </si>
  <si>
    <t>XDK-1HP4-E-1-60</t>
  </si>
  <si>
    <t>Indexer Kit, 1 HP, 400V,encl,60ft,E I/P</t>
  </si>
  <si>
    <t>XDK-1HP4-E-1-70</t>
  </si>
  <si>
    <t>Indexer Kit, 1 HP, 400V,encl,70ft,E I/P</t>
  </si>
  <si>
    <t>XDK-1HP4-K-1-0</t>
  </si>
  <si>
    <t>Indexer Kit, 1HP, 400V,parts,no mtr,EI/P</t>
  </si>
  <si>
    <t>XDK-1HP4-K-1-10</t>
  </si>
  <si>
    <t>Indexer Kit, 1 HP, 400V,parts,10ft,E I/P</t>
  </si>
  <si>
    <t>XDK-1HP4-K-1-20</t>
  </si>
  <si>
    <t>Indexer Kit, 1 HP, 400V,parts,20ft,E I/P</t>
  </si>
  <si>
    <t>XDK-1HP4-K-1-30</t>
  </si>
  <si>
    <t>Indexer Kit, 1 HP, 400V,parts,30ft,E I/P</t>
  </si>
  <si>
    <t>XDK-1HP4-K-1-40</t>
  </si>
  <si>
    <t>Indexer Kit, 1 HP, 400V,parts,40ft,E I/P</t>
  </si>
  <si>
    <t>XDK-1HP4-K-1-50</t>
  </si>
  <si>
    <t>Indexer Kit, 1 HP, 400V,parts,50ft,E I/P</t>
  </si>
  <si>
    <t>XDK-1HP4-K-1-60</t>
  </si>
  <si>
    <t>Indexer Kit, 1 HP, 400V,parts,60ft,E I/P</t>
  </si>
  <si>
    <t>XDK-1HP4-K-1-70</t>
  </si>
  <si>
    <t>Indexer Kit, 1 HP, 400V,parts,70ft,E I/P</t>
  </si>
  <si>
    <t>XDK-1HP4-P-1-0</t>
  </si>
  <si>
    <t>Indexer Kit, 1HP, 400V,panel,no mtr,EI/P</t>
  </si>
  <si>
    <t>XDK-1HP4-P-1-10</t>
  </si>
  <si>
    <t>Indexer Kit, 1 HP, 400V,panel,10ft,E I/P</t>
  </si>
  <si>
    <t>XDK-1HP4-P-1-20</t>
  </si>
  <si>
    <t>Indexer Kit, 1 HP, 400V,panel,20ft,E I/P</t>
  </si>
  <si>
    <t>XDK-1HP4-P-1-30</t>
  </si>
  <si>
    <t>Indexer Kit, 1 HP, 400V,panel,30ft,E I/P</t>
  </si>
  <si>
    <t>XDK-1HP4-P-1-40</t>
  </si>
  <si>
    <t>Indexer Kit, 1 HP, 400V,panel,40ft,E I/P</t>
  </si>
  <si>
    <t>XDK-1HP4-P-1-50</t>
  </si>
  <si>
    <t>Indexer Kit, 1 HP, 400V,panel,50ft,E I/P</t>
  </si>
  <si>
    <t>XDK-1HP4-P-1-60</t>
  </si>
  <si>
    <t>Indexer Kit, 1 HP, 400V,panel,60ft,E I/P</t>
  </si>
  <si>
    <t>XDK-1HP4-P-1-70</t>
  </si>
  <si>
    <t>Indexer Kit, 1 HP, 400V,panel,70ft,E I/P</t>
  </si>
  <si>
    <t>XDK-2HP2-A-1-0</t>
  </si>
  <si>
    <t>Indexer Kit, 2 HP,200V,Add Ax,no mtr,EIP</t>
  </si>
  <si>
    <t>XDK-2HP2-A-1-10</t>
  </si>
  <si>
    <t>Indexer Kit, 2 HP, 200V,Add Ax,10ft,EIP</t>
  </si>
  <si>
    <t>XDK-2HP2-A-1-20</t>
  </si>
  <si>
    <t>Indexer Kit, 2 HP, 200V,Add Ax,20ft,EIP</t>
  </si>
  <si>
    <t>XDK-2HP2-A-1-30</t>
  </si>
  <si>
    <t>Indexer Kit, 2 HP, 200V,Add Ax,30ft,EIP</t>
  </si>
  <si>
    <t>XDK-2HP2-A-1-40</t>
  </si>
  <si>
    <t>Indexer Kit, 2 HP, 200V,Add Ax,40ft,EIP</t>
  </si>
  <si>
    <t>XDK-2HP2-A-1-50</t>
  </si>
  <si>
    <t>Indexer Kit, 2 HP, 200V,Add Ax,50ft,EIP</t>
  </si>
  <si>
    <t>XDK-2HP2-A-1-60</t>
  </si>
  <si>
    <t>Indexer Kit, 2 HP, 200V,Add Ax,60ft,EIP</t>
  </si>
  <si>
    <t>XDK-2HP2-A-1-70</t>
  </si>
  <si>
    <t>Indexer Kit, 2HP, 200V,Add Ax,70ft,E I/P</t>
  </si>
  <si>
    <t>XDK-2HP2-E-1-0</t>
  </si>
  <si>
    <t>Indexer Kit, 2 HP, 200V,encl,no mtr,EIP</t>
  </si>
  <si>
    <t>XDK-2HP2-E-1-10</t>
  </si>
  <si>
    <t>Indexer Kit, 2 HP, 200V,encl,10ft,E I/P</t>
  </si>
  <si>
    <t>XDK-2HP2-E-1-20</t>
  </si>
  <si>
    <t>Indexer Kit, 2 HP, 200V,encl,20ft,E I/P</t>
  </si>
  <si>
    <t>XDK-2HP2-E-1-30</t>
  </si>
  <si>
    <t>Indexer Kit, 2 HP, 200V,encl,30ft,E I/P</t>
  </si>
  <si>
    <t>XDK-2HP2-E-1-40</t>
  </si>
  <si>
    <t>Indexer Kit, 2 HP, 200V,encl,40ft,E I/P</t>
  </si>
  <si>
    <t>XDK-2HP2-E-1-50</t>
  </si>
  <si>
    <t>Indexer Kit, 2 HP, 200V,encl,50ft,E I/P</t>
  </si>
  <si>
    <t>XDK-2HP2-E-1-60</t>
  </si>
  <si>
    <t>Indexer Kit, 2 HP, 200V,encl,60ft,E I/P</t>
  </si>
  <si>
    <t>XDK-2HP2-E-1-70</t>
  </si>
  <si>
    <t>Indexer Kit, 2 HP, 200V,encl,70ft,E I/P</t>
  </si>
  <si>
    <t>XDK-2HP2-K-1-0</t>
  </si>
  <si>
    <t>Indexer Kit, 2 HP, 200V,parts,no mtr,EIP</t>
  </si>
  <si>
    <t>XDK-2HP2-K-1-10</t>
  </si>
  <si>
    <t>Indexer Kit, 2 HP, 200V,parts,10ft,E I/P</t>
  </si>
  <si>
    <t>XDK-2HP2-K-1-20</t>
  </si>
  <si>
    <t>Indexer Kit, 2 HP, 200V,parts,20ft,E I/P</t>
  </si>
  <si>
    <t>XDK-2HP2-K-1-30</t>
  </si>
  <si>
    <t>Indexer Kit, 2 HP, 200V,parts,30ft,E I/P</t>
  </si>
  <si>
    <t>XDK-2HP2-K-1-40</t>
  </si>
  <si>
    <t>Indexer Kit, 2 HP, 200V,parts,40ft,E I/P</t>
  </si>
  <si>
    <t>XDK-2HP2-K-1-50</t>
  </si>
  <si>
    <t>Indexer Kit, 2 HP, 200V,parts,50ft,E I/P</t>
  </si>
  <si>
    <t>XDK-2HP2-K-1-60</t>
  </si>
  <si>
    <t>Indexer Kit, 2 HP, 200V,parts,60ft,E I/P</t>
  </si>
  <si>
    <t>XDK-2HP2-K-1-70</t>
  </si>
  <si>
    <t>Indexer Kit, 2 HP, 200V,parts,70ft,E I/P</t>
  </si>
  <si>
    <t>XDK-2HP2-P-1-0</t>
  </si>
  <si>
    <t>Indexer Kit, 2 HP, 200V,panel,no mtr,EIP</t>
  </si>
  <si>
    <t>XDK-2HP2-P-1-10</t>
  </si>
  <si>
    <t>Indexer Kit, 2 HP, 200V,panel,10ft,E I/P</t>
  </si>
  <si>
    <t>XDK-2HP2-P-1-20</t>
  </si>
  <si>
    <t>Indexer Kit, 2 HP, 200V,panel,20ft,E I/P</t>
  </si>
  <si>
    <t>XDK-2HP2-P-1-30</t>
  </si>
  <si>
    <t>Indexer Kit, 2 HP, 200V,panel,30ft,E I/P</t>
  </si>
  <si>
    <t>XDK-2HP2-P-1-40</t>
  </si>
  <si>
    <t>Indexer Kit, 2 HP, 200V,panel,40ft,E I/P</t>
  </si>
  <si>
    <t>XDK-2HP2-P-1-50</t>
  </si>
  <si>
    <t>Indexer Kit, 2 HP, 200V,panel,50ft,E I/P</t>
  </si>
  <si>
    <t>XDK-2HP2-P-1-60</t>
  </si>
  <si>
    <t>Indexer Kit, 2 HP, 200V,panel,60ft,E I/P</t>
  </si>
  <si>
    <t>XDK-2HP2-P-1-70</t>
  </si>
  <si>
    <t>Indexer Kit, 2 HP, 200V,panel,70ft,E I/P</t>
  </si>
  <si>
    <t>XDK-2HP4-A-1-0</t>
  </si>
  <si>
    <t>Indexer Kit, 2HP, 400V,Add Ax,no mtr,EIP</t>
  </si>
  <si>
    <t>XDK-2HP4-A-1-10</t>
  </si>
  <si>
    <t>Indexer Kit, 2 HP, 400V,Add Ax,10ft,EI/P</t>
  </si>
  <si>
    <t>XDK-2HP4-A-1-20</t>
  </si>
  <si>
    <t>Indexer Kit, 2 HP, 400V,Add Ax,20ft,EI/P</t>
  </si>
  <si>
    <t>XDK-2HP4-A-1-30</t>
  </si>
  <si>
    <t>Indexer Kit, 2 HP, 400V,Add Ax,30ft,EI/P</t>
  </si>
  <si>
    <t>XDK-2HP4-A-1-40</t>
  </si>
  <si>
    <t>Indexer Kit, 2 HP, 400V,Add Ax,40ft,EI/P</t>
  </si>
  <si>
    <t>XDK-2HP4-A-1-50</t>
  </si>
  <si>
    <t>Indexer Kit, 2 HP, 400V,Add Ax,50ft,EI/P</t>
  </si>
  <si>
    <t>XDK-2HP4-A-1-60</t>
  </si>
  <si>
    <t>Indexer Kit, 2 HP, 400V,Add Ax,60ft,EI/P</t>
  </si>
  <si>
    <t>XDK-2HP4-A-1-70</t>
  </si>
  <si>
    <t>Indexer Kit, 2 HP, 400V,Add Ax,70ft,EI/P</t>
  </si>
  <si>
    <t>XDK-2HP4-E-1-0</t>
  </si>
  <si>
    <t>Indexer Kit, 2 HP, 400V,encl,no mtr,EI/P</t>
  </si>
  <si>
    <t>XDK-2HP4-E-1-10</t>
  </si>
  <si>
    <t>Indexer Kit, 2 HP, 400V,encl,10ft,E I/P</t>
  </si>
  <si>
    <t>XDK-2HP4-E-1-20</t>
  </si>
  <si>
    <t>Indexer Kit, 2 HP, 400V,encl,20ft,E I/P</t>
  </si>
  <si>
    <t>XDK-2HP4-E-1-30</t>
  </si>
  <si>
    <t>Indexer Kit, 2 HP, 400V,encl,30ft,E I/P</t>
  </si>
  <si>
    <t>XDK-2HP4-E-1-40</t>
  </si>
  <si>
    <t>Indexer Kit, 2 HP, 400V,encl,40ft,E I/P</t>
  </si>
  <si>
    <t>XDK-2HP4-E-1-50</t>
  </si>
  <si>
    <t>Indexer Kit, 2 HP, 400V,encl,50ft,E I/P</t>
  </si>
  <si>
    <t>XDK-2HP4-E-1-60</t>
  </si>
  <si>
    <t>Indexer Kit, 2 HP, 400V,encl,60ft,E I/P</t>
  </si>
  <si>
    <t>XDK-2HP4-E-1-70</t>
  </si>
  <si>
    <t>Indexer Kit, 2 HP, 400V,encl,70ft,E I/P</t>
  </si>
  <si>
    <t>XDK-2HP4-K-1-0</t>
  </si>
  <si>
    <t>Indexer Kit, 2HP, 400V,parts,no mtr,EI/P</t>
  </si>
  <si>
    <t>XDK-2HP4-K-1-10</t>
  </si>
  <si>
    <t>Indexer Kit, 2 HP, 400V,parts,10ft,E I/P</t>
  </si>
  <si>
    <t>XDK-2HP4-K-1-20</t>
  </si>
  <si>
    <t>Indexer Kit, 2 HP, 400V,parts,20ft,E I/P</t>
  </si>
  <si>
    <t>XDK-2HP4-K-1-30</t>
  </si>
  <si>
    <t>Indexer Kit, 2 HP, 400V,parts,30ft,E I/P</t>
  </si>
  <si>
    <t>XDK-2HP4-K-1-40</t>
  </si>
  <si>
    <t>Indexer Kit, 2 HP, 400V,parts,40ft,E I/P</t>
  </si>
  <si>
    <t>XDK-2HP4-K-1-50</t>
  </si>
  <si>
    <t>Indexer Kit, 2 HP, 400V,parts,50ft,E I/P</t>
  </si>
  <si>
    <t>XDK-2HP4-K-1-60</t>
  </si>
  <si>
    <t>Indexer Kit, 2 HP, 400V,parts,60ft,E I/P</t>
  </si>
  <si>
    <t>XDK-2HP4-K-1-70</t>
  </si>
  <si>
    <t>Indexer Kit, 2 HP, 400V,parts,70ft,E I/P</t>
  </si>
  <si>
    <t>XDK-2HP4-P-1-0</t>
  </si>
  <si>
    <t>Indexer Kit, 2HP, 400V,panel,no mtr,EI/P</t>
  </si>
  <si>
    <t>XDK-2HP4-P-1-10</t>
  </si>
  <si>
    <t>Indexer Kit, 2 HP, 400V,panel,10ft,E I/P</t>
  </si>
  <si>
    <t>XDK-2HP4-P-1-20</t>
  </si>
  <si>
    <t>Indexer Kit, 2 HP, 400V,panel,20ft,E I/P</t>
  </si>
  <si>
    <t>XDK-2HP4-P-1-30</t>
  </si>
  <si>
    <t>Indexer Kit, 2 HP, 400V,panel,30ft,E I/P</t>
  </si>
  <si>
    <t>XDK-2HP4-P-1-40</t>
  </si>
  <si>
    <t>Indexer Kit, 2 HP, 400V,panel,40ft,E I/P</t>
  </si>
  <si>
    <t>XDK-2HP4-P-1-50</t>
  </si>
  <si>
    <t>Indexer Kit, 2 HP, 400V,panel,50ft,E I/P</t>
  </si>
  <si>
    <t>XDK-2HP4-P-1-60</t>
  </si>
  <si>
    <t>Indexer Kit, 2 HP, 400V,panel,60ft,E I/P</t>
  </si>
  <si>
    <t>XDK-2HP4-P-1-70</t>
  </si>
  <si>
    <t>Indexer Kit, 2 HP, 400V,panel,70ft,E I/P</t>
  </si>
  <si>
    <t>XDK-3HP2-A-1-0</t>
  </si>
  <si>
    <t>Indexer Kit, 3 HP,200V,Add Ax,no mtr,EIP</t>
  </si>
  <si>
    <t>XDK-3HP2-A-1-10</t>
  </si>
  <si>
    <t>Indexer Kit, 3HP, 200V,Add Ax,10ft,E I/P</t>
  </si>
  <si>
    <t>XDK-3HP2-A-1-20</t>
  </si>
  <si>
    <t>Indexer Kit, 3HP, 200V,Add Ax,20ft,E I/P</t>
  </si>
  <si>
    <t>XDK-3HP2-A-1-30</t>
  </si>
  <si>
    <t>Indexer Kit, 3HP, 200V,Add Ax,30ft,E I/P</t>
  </si>
  <si>
    <t>XDK-3HP2-A-1-40</t>
  </si>
  <si>
    <t>Indexer Kit, 3HP, 200V,Add Ax,40ft,E I/P</t>
  </si>
  <si>
    <t>XDK-3HP2-A-1-50</t>
  </si>
  <si>
    <t>Indexer Kit, 3HP, 200V,Add Ax,50ft,E I/P</t>
  </si>
  <si>
    <t>XDK-3HP2-A-1-60</t>
  </si>
  <si>
    <t>Indexer Kit, 3HP, 200V,Add Ax,60ft,E I/P</t>
  </si>
  <si>
    <t>XDK-3HP2-A-1-70</t>
  </si>
  <si>
    <t>Indexer Kit, 3HP, 200V,Add Ax,70ft,E I/P</t>
  </si>
  <si>
    <t>XDK-3HP2-E-1-0</t>
  </si>
  <si>
    <t>Indexer Kit, 3 HP, 200V,encl,no mtr,EIP</t>
  </si>
  <si>
    <t>XDK-3HP2-E-1-10</t>
  </si>
  <si>
    <t>Indexer Kit, 3 HP, 200V,encl,10ft,E I/P</t>
  </si>
  <si>
    <t>XDK-3HP2-E-1-20</t>
  </si>
  <si>
    <t>Indexer Kit, 3 HP, 200V,encl,20ft,E I/P</t>
  </si>
  <si>
    <t>XDK-3HP2-E-1-30</t>
  </si>
  <si>
    <t>Indexer Kit, 3 HP, 200V,encl,30ft,E I/P</t>
  </si>
  <si>
    <t>XDK-3HP2-E-1-40</t>
  </si>
  <si>
    <t>Indexer Kit, 3 HP, 200V,encl,40ft,E I/P</t>
  </si>
  <si>
    <t>XDK-3HP2-E-1-50</t>
  </si>
  <si>
    <t>Indexer Kit, 3 HP, 200V,encl,50ft,E I/P</t>
  </si>
  <si>
    <t>XDK-3HP2-E-1-60</t>
  </si>
  <si>
    <t>Indexer Kit, 3 HP, 200V,encl,60ft,E I/P</t>
  </si>
  <si>
    <t>XDK-3HP2-E-1-70</t>
  </si>
  <si>
    <t>Indexer Kit, 3 HP, 200V,encl,70ft,E I/P</t>
  </si>
  <si>
    <t>XDK-3HP2-K-1-0</t>
  </si>
  <si>
    <t>Indexer Kit, 3 HP, 200V,parts,no mtr,EIP</t>
  </si>
  <si>
    <t>XDK-3HP2-K-1-10</t>
  </si>
  <si>
    <t>Indexer Kit, 3 HP, 200V,parts,10ft,E I/P</t>
  </si>
  <si>
    <t>XDK-3HP2-K-1-20</t>
  </si>
  <si>
    <t>Indexer Kit, 3 HP, 200V,parts,20ft,E I/P</t>
  </si>
  <si>
    <t>XDK-3HP2-K-1-30</t>
  </si>
  <si>
    <t>Indexer Kit, 3 HP, 200V,parts,30ft,E I/P</t>
  </si>
  <si>
    <t>XDK-3HP2-K-1-40</t>
  </si>
  <si>
    <t>Indexer Kit, 3 HP, 200V,parts,40ft,E I/P</t>
  </si>
  <si>
    <t>XDK-3HP2-K-1-50</t>
  </si>
  <si>
    <t>Indexer Kit, 3 HP, 200V,parts,50ft,E I/P</t>
  </si>
  <si>
    <t>XDK-3HP2-K-1-60</t>
  </si>
  <si>
    <t>Indexer Kit, 3 HP, 200V,parts,60ft,E I/P</t>
  </si>
  <si>
    <t>XDK-3HP2-K-1-70</t>
  </si>
  <si>
    <t>Indexer Kit, 3 HP, 200V,parts,70ft,E I/P</t>
  </si>
  <si>
    <t>XDK-3HP2-P-1-0</t>
  </si>
  <si>
    <t>Indexer Kit, 3 HP,200V,panel,no mtr,EIP</t>
  </si>
  <si>
    <t>XDK-3HP2-P-1-10</t>
  </si>
  <si>
    <t>Indexer Kit, 3 HP, 200V,panel,10ft,E I/P</t>
  </si>
  <si>
    <t>XDK-3HP2-P-1-20</t>
  </si>
  <si>
    <t>Indexer Kit, 3 HP, 200V,panel,20ft,E I/P</t>
  </si>
  <si>
    <t>XDK-3HP2-P-1-30</t>
  </si>
  <si>
    <t>Indexer Kit, 3 HP, 200V,panel,30ft,E I/P</t>
  </si>
  <si>
    <t>XDK-3HP2-P-1-40</t>
  </si>
  <si>
    <t>Indexer Kit, 3 HP, 200V,panel,40ft,E I/P</t>
  </si>
  <si>
    <t>XDK-3HP2-P-1-50</t>
  </si>
  <si>
    <t>Indexer Kit, 3 HP, 200V,panel,50ft,E I/P</t>
  </si>
  <si>
    <t>XDK-3HP2-P-1-60</t>
  </si>
  <si>
    <t>Indexer Kit, 3 HP, 200V,panel,60ft,E I/P</t>
  </si>
  <si>
    <t>XDK-3HP2-P-1-70</t>
  </si>
  <si>
    <t>Indexer Kit, 3 HP, 200V,panel,70ft,E I/P</t>
  </si>
  <si>
    <t>XDK-3HP4-A-1-0</t>
  </si>
  <si>
    <t>Indexer Kit, 3HP, 400V,Add Ax,no mtr,EIP</t>
  </si>
  <si>
    <t>XDK-3HP4-A-1-10</t>
  </si>
  <si>
    <t>Indexer Kit, 3 HP, 400V,Add Ax,10ft,EI/P</t>
  </si>
  <si>
    <t>XDK-3HP4-A-1-20</t>
  </si>
  <si>
    <t>Indexer Kit, 3 HP, 400V,Add Ax,20ft,EI/P</t>
  </si>
  <si>
    <t>XDK-3HP4-A-1-30</t>
  </si>
  <si>
    <t>Indexer Kit, 3 HP, 400V,Add Ax,30ft,EI/P</t>
  </si>
  <si>
    <t>XDK-3HP4-A-1-40</t>
  </si>
  <si>
    <t>Indexer Kit, 3 HP, 400V,Add Ax,40ft,EI/P</t>
  </si>
  <si>
    <t>XDK-3HP4-A-1-50</t>
  </si>
  <si>
    <t>Indexer Kit, 3 HP, 400V,Add Ax,50ft,EI/P</t>
  </si>
  <si>
    <t>XDK-3HP4-A-1-60</t>
  </si>
  <si>
    <t>Indexer Kit, 3 HP, 400V,Add Ax,60ft,EI/P</t>
  </si>
  <si>
    <t>XDK-3HP4-A-1-70</t>
  </si>
  <si>
    <t>Indexer Kit, 3 HP, 400V,Add Ax,70ft,EI/P</t>
  </si>
  <si>
    <t>XDK-3HP4-E-1-0</t>
  </si>
  <si>
    <t>Indexer Kit, 3 HP, 400V,encl,no mtr,EI/P</t>
  </si>
  <si>
    <t>XDK-3HP4-E-1-10</t>
  </si>
  <si>
    <t>Indexer Kit, 3 HP, 400V,encl,10ft,E I/P</t>
  </si>
  <si>
    <t>XDK-3HP4-E-1-20</t>
  </si>
  <si>
    <t>Indexer Kit, 3 HP, 400V,encl,20ft,E I/P</t>
  </si>
  <si>
    <t>XDK-3HP4-E-1-30</t>
  </si>
  <si>
    <t>Indexer Kit, 3 HP, 400V,encl,30ft,E I/P</t>
  </si>
  <si>
    <t>XDK-3HP4-E-1-40</t>
  </si>
  <si>
    <t>Indexer Kit, 3 HP, 400V,encl,40ft,E I/P</t>
  </si>
  <si>
    <t>XDK-3HP4-E-1-50</t>
  </si>
  <si>
    <t>Indexer Kit, 3 HP, 400V,encl,50ft,E I/P</t>
  </si>
  <si>
    <t>XDK-3HP4-E-1-60</t>
  </si>
  <si>
    <t>Indexer Kit, 3 HP, 400V,encl,60ft,E I/P</t>
  </si>
  <si>
    <t>XDK-3HP4-E-1-70</t>
  </si>
  <si>
    <t>Indexer Kit, 3 HP, 400V,encl,70ft,E I/P</t>
  </si>
  <si>
    <t>XDK-3HP4-K-1-0</t>
  </si>
  <si>
    <t>Indexer Kit, 3HP, 400V,parts,no mtr,EI/P</t>
  </si>
  <si>
    <t>XDK-3HP4-K-1-10</t>
  </si>
  <si>
    <t>Indexer Kit, 3 HP, 400V,parts,10ft,E I/P</t>
  </si>
  <si>
    <t>XDK-3HP4-K-1-20</t>
  </si>
  <si>
    <t>Indexer Kit, 3 HP, 400V,parts,20ft,E I/P</t>
  </si>
  <si>
    <t>XDK-3HP4-K-1-30</t>
  </si>
  <si>
    <t>Indexer Kit, 3 HP, 400V,parts,30ft,E I/P</t>
  </si>
  <si>
    <t>XDK-3HP4-K-1-40</t>
  </si>
  <si>
    <t>Indexer Kit, 3 HP, 400V,parts,40ft,E I/P</t>
  </si>
  <si>
    <t>XDK-3HP4-K-1-50</t>
  </si>
  <si>
    <t>Indexer Kit, 3 HP, 400V,parts,50ft,E I/P</t>
  </si>
  <si>
    <t>XDK-3HP4-K-1-60</t>
  </si>
  <si>
    <t>Indexer Kit, 3 HP, 400V,parts,60ft,E I/P</t>
  </si>
  <si>
    <t>XDK-3HP4-K-1-70</t>
  </si>
  <si>
    <t>Indexer Kit, 3 HP, 400V,parts,70ft,E I/P</t>
  </si>
  <si>
    <t>XDK-3HP4-P-1-0</t>
  </si>
  <si>
    <t>Indexer Kit, 3HP, 400V,panel,no mtr,EI/P</t>
  </si>
  <si>
    <t>XDK-3HP4-P-1-10</t>
  </si>
  <si>
    <t>Indexer Kit, 3 HP, 400V,panel,10ft,E I/P</t>
  </si>
  <si>
    <t>XDK-3HP4-P-1-20</t>
  </si>
  <si>
    <t>Indexer Kit, 3 HP, 400V,panel,20ft,E I/P</t>
  </si>
  <si>
    <t>XDK-3HP4-P-1-30</t>
  </si>
  <si>
    <t>Indexer Kit, 3 HP, 400V,panel,30ft,E I/P</t>
  </si>
  <si>
    <t>XDK-3HP4-P-1-40</t>
  </si>
  <si>
    <t>Indexer Kit, 3 HP, 400V,panel,40ft,E I/P</t>
  </si>
  <si>
    <t>XDK-3HP4-P-1-50</t>
  </si>
  <si>
    <t>Indexer Kit, 3 HP, 400V,panel,50ft,E I/P</t>
  </si>
  <si>
    <t>XDK-3HP4-P-1-60</t>
  </si>
  <si>
    <t>Indexer Kit, 3 HP, 400V,panel,60ft,E I/P</t>
  </si>
  <si>
    <t>XDK-3HP4-P-1-70</t>
  </si>
  <si>
    <t>Indexer Kit, 3 HP, 400V,panel,70ft,E I/P</t>
  </si>
  <si>
    <t>XDK-4HP4-A-1-0</t>
  </si>
  <si>
    <t>Indexer Kit, 4HP, 400V,Add Ax,no mtr,EIP</t>
  </si>
  <si>
    <t>XDK-4HP4-A-1-10</t>
  </si>
  <si>
    <t>Indexer Kit, 4 HP, 400V,Add Ax,10ft,EI/P</t>
  </si>
  <si>
    <t>XDK-4HP4-A-1-20</t>
  </si>
  <si>
    <t>Indexer Kit, 4 HP, 400V,Add Ax,20ft,EI/P</t>
  </si>
  <si>
    <t>XDK-4HP4-A-1-30</t>
  </si>
  <si>
    <t>Indexer Kit, 4 HP, 400V,Add Ax,30ft,EI/P</t>
  </si>
  <si>
    <t>XDK-4HP4-A-1-40</t>
  </si>
  <si>
    <t>Indexer Kit, 4 HP, 400V,Add Ax,40ft,EI/P</t>
  </si>
  <si>
    <t>XDK-4HP4-A-1-50</t>
  </si>
  <si>
    <t>Indexer Kit, 4 HP, 400V,Add Ax,50ft,EI/P</t>
  </si>
  <si>
    <t>XDK-4HP4-A-1-60</t>
  </si>
  <si>
    <t>Indexer Kit, 4 HP, 400V,Add Ax,60ft,EI/P</t>
  </si>
  <si>
    <t>XDK-4HP4-A-1-70</t>
  </si>
  <si>
    <t>Indexer Kit, 4 HP, 400V,Add Ax,70ft,EI/P</t>
  </si>
  <si>
    <t>XDK-4HP4-E-1-0</t>
  </si>
  <si>
    <t>Indexer Kit, 4 HP, 400V,encl,no mtr,EI/P</t>
  </si>
  <si>
    <t>XDK-4HP4-E-1-10</t>
  </si>
  <si>
    <t>Indexer Kit, 4 HP, 400V,encl,10ft,E I/P</t>
  </si>
  <si>
    <t>XDK-4HP4-E-1-20</t>
  </si>
  <si>
    <t>Indexer Kit, 4 HP, 400V,encl,20ft,E I/P</t>
  </si>
  <si>
    <t>XDK-4HP4-E-1-30</t>
  </si>
  <si>
    <t>Indexer Kit, 4 HP, 400V,encl,30ft,E I/P</t>
  </si>
  <si>
    <t>XDK-4HP4-E-1-40</t>
  </si>
  <si>
    <t>Indexer Kit, 4 HP, 400V,encl,40ft,E I/P</t>
  </si>
  <si>
    <t>XDK-4HP4-E-1-50</t>
  </si>
  <si>
    <t>Indexer Kit, 4 HP, 400V,encl,50ft,E I/P</t>
  </si>
  <si>
    <t>XDK-4HP4-E-1-60</t>
  </si>
  <si>
    <t>Indexer Kit, 4 HP, 400V,encl,60ft,E I/P</t>
  </si>
  <si>
    <t>XDK-4HP4-E-1-70</t>
  </si>
  <si>
    <t>Indexer Kit, 4 HP, 400V,encl,70ft,E I/P</t>
  </si>
  <si>
    <t>XDK-4HP4-K-1-0</t>
  </si>
  <si>
    <t>Indexer Kit, 4HP, 400V,parts,no mtr,EI/P</t>
  </si>
  <si>
    <t>XDK-4HP4-K-1-10</t>
  </si>
  <si>
    <t>Indexer Kit, 4 HP, 400V,parts,10ft,E I/P</t>
  </si>
  <si>
    <t>XDK-4HP4-K-1-20</t>
  </si>
  <si>
    <t>Indexer Kit, 4 HP, 400V,parts,20ft,E I/P</t>
  </si>
  <si>
    <t>XDK-4HP4-K-1-30</t>
  </si>
  <si>
    <t>Indexer Kit, 4 HP, 400V,parts,30ft,E I/P</t>
  </si>
  <si>
    <t>XDK-4HP4-K-1-40</t>
  </si>
  <si>
    <t>Indexer Kit, 4 HP, 400V,parts,40ft,E I/P</t>
  </si>
  <si>
    <t>XDK-4HP4-K-1-50</t>
  </si>
  <si>
    <t>Indexer Kit, 4 HP, 400V,parts,50ft,E I/P</t>
  </si>
  <si>
    <t>XDK-4HP4-K-1-60</t>
  </si>
  <si>
    <t>Indexer Kit, 4 HP, 400V,parts,60ft,E I/P</t>
  </si>
  <si>
    <t>XDK-4HP4-K-1-70</t>
  </si>
  <si>
    <t>Indexer Kit, 4 HP, 400V,parts,70ft,E I/P</t>
  </si>
  <si>
    <t>XDK-4HP4-P-1-0</t>
  </si>
  <si>
    <t>Indexer Kit, 4HP, 400V,panel,no mtr,EI/P</t>
  </si>
  <si>
    <t>XDK-4HP4-P-1-10</t>
  </si>
  <si>
    <t>Indexer Kit, 4 HP, 400V,panel,10ft,E I/P</t>
  </si>
  <si>
    <t>XDK-4HP4-P-1-20</t>
  </si>
  <si>
    <t>Indexer Kit, 4 HP, 400V,panel,20ft,E I/P</t>
  </si>
  <si>
    <t>XDK-4HP4-P-1-30</t>
  </si>
  <si>
    <t>Indexer Kit, 4 HP, 400V,panel,30ft,E I/P</t>
  </si>
  <si>
    <t>XDK-4HP4-P-1-40</t>
  </si>
  <si>
    <t>Indexer Kit, 4 HP, 400V,panel,40ft,E I/P</t>
  </si>
  <si>
    <t>XDK-4HP4-P-1-50</t>
  </si>
  <si>
    <t>Indexer Kit, 4 HP, 400V,panel,50ft,E I/P</t>
  </si>
  <si>
    <t>XDK-4HP4-P-1-60</t>
  </si>
  <si>
    <t>Indexer Kit, 4 HP, 400V,panel,60ft,E I/P</t>
  </si>
  <si>
    <t>XDK-4HP4-P-1-70</t>
  </si>
  <si>
    <t>Indexer Kit, 4 HP, 400V,panel,70ft,E I/P</t>
  </si>
  <si>
    <t>10</t>
  </si>
  <si>
    <t>20</t>
  </si>
  <si>
    <t>30</t>
  </si>
  <si>
    <t>40</t>
  </si>
  <si>
    <t>50</t>
  </si>
  <si>
    <t>60</t>
  </si>
  <si>
    <t>70</t>
  </si>
  <si>
    <t>Date/Revision</t>
  </si>
  <si>
    <t>XD Series Indexer Servo Drive &amp; Motor Kits</t>
  </si>
  <si>
    <t xml:space="preserve">230 VAC
</t>
  </si>
  <si>
    <t>460 VAC</t>
  </si>
  <si>
    <t>List Price</t>
  </si>
  <si>
    <t xml:space="preserve">Total Price:  </t>
  </si>
  <si>
    <t>Bill To:</t>
  </si>
  <si>
    <t xml:space="preserve">Company Name:  </t>
  </si>
  <si>
    <t xml:space="preserve">Account #:   </t>
  </si>
  <si>
    <t xml:space="preserve">Street Address 2:  </t>
  </si>
  <si>
    <t xml:space="preserve">Street Address 1:  </t>
  </si>
  <si>
    <t xml:space="preserve">City:  </t>
  </si>
  <si>
    <t xml:space="preserve">State:  </t>
  </si>
  <si>
    <t xml:space="preserve">Postal Code:  </t>
  </si>
  <si>
    <t xml:space="preserve">Country:  </t>
  </si>
  <si>
    <t xml:space="preserve">Ship To:  </t>
  </si>
  <si>
    <t xml:space="preserve">Contact Name:  </t>
  </si>
  <si>
    <t xml:space="preserve">e-mail:  </t>
  </si>
  <si>
    <t xml:space="preserve">Phone:  </t>
  </si>
  <si>
    <t xml:space="preserve">Fax:  </t>
  </si>
  <si>
    <t xml:space="preserve">Marks/Reference:  </t>
  </si>
  <si>
    <t xml:space="preserve">Job #:  </t>
  </si>
  <si>
    <t xml:space="preserve">Approved System Multiplier:  </t>
  </si>
  <si>
    <t xml:space="preserve">Account #:  </t>
  </si>
  <si>
    <t>Servo Performance and Specification</t>
  </si>
  <si>
    <t xml:space="preserve"> Motor Feedback &amp; Power Cables Length:</t>
  </si>
  <si>
    <t>Configuration Option:</t>
  </si>
  <si>
    <t>Fieldbus:</t>
  </si>
  <si>
    <t>AC Voltage Input:</t>
  </si>
  <si>
    <t xml:space="preserve">Subtotal:  </t>
  </si>
  <si>
    <t xml:space="preserve">Customer Purchase Order:  </t>
  </si>
  <si>
    <t xml:space="preserve">E-Mail:  </t>
  </si>
  <si>
    <t>ORMEC Systems Corp</t>
  </si>
  <si>
    <t>19 Linden Park</t>
  </si>
  <si>
    <t>Rochester, NY  14625</t>
  </si>
  <si>
    <t>(585) 385-3520</t>
  </si>
  <si>
    <t xml:space="preserve">Date:  </t>
  </si>
  <si>
    <t xml:space="preserve">Sales Representative:  </t>
  </si>
  <si>
    <t xml:space="preserve">Sales Rep. E-Mail:  </t>
  </si>
  <si>
    <t xml:space="preserve">Sales Rep. Ph:  </t>
  </si>
  <si>
    <t xml:space="preserve">Sales Rep. FAX:  </t>
  </si>
  <si>
    <t>Contact Us</t>
  </si>
  <si>
    <t>2nd Axis or UL</t>
  </si>
  <si>
    <t>XDK-PNL-UL</t>
  </si>
  <si>
    <t>Indexer Kit UL508A Certification Fee</t>
  </si>
  <si>
    <t>Version 1</t>
  </si>
  <si>
    <t>Official Release</t>
  </si>
  <si>
    <t xml:space="preserve">Subtotal Price after Multiplier:  </t>
  </si>
  <si>
    <t xml:space="preserve">UL Certification Fee:  </t>
  </si>
  <si>
    <t>UL508A Certification:</t>
  </si>
  <si>
    <t xml:space="preserve">Released:  </t>
  </si>
  <si>
    <t>Motor</t>
  </si>
  <si>
    <t>Model #</t>
  </si>
  <si>
    <t>MAC-MB011D2-K3N-A</t>
  </si>
  <si>
    <t>MAC-MD025D2-K3N</t>
  </si>
  <si>
    <t>MAC-MD070B2-K3N</t>
  </si>
  <si>
    <t>MAC-MD050D2-K3N</t>
  </si>
  <si>
    <t>MAC-MD070D2-K3N</t>
  </si>
  <si>
    <t>MAC-MD025D4-K3N</t>
  </si>
  <si>
    <t>MAC-MD050D4-K3N</t>
  </si>
  <si>
    <t>MAC-MD070D4-K3N</t>
  </si>
  <si>
    <t>MAC-MD095D4-K3N</t>
  </si>
  <si>
    <t>HMI - Size</t>
  </si>
  <si>
    <t>Qty</t>
  </si>
  <si>
    <t>Part Numbers</t>
  </si>
  <si>
    <t>OPTIONS</t>
  </si>
  <si>
    <t>MMI, 7" TFT, Ethernet, 24VDC</t>
  </si>
  <si>
    <t>MMI, 4.3" TFT, Ethernet, 24VDC</t>
  </si>
  <si>
    <t>CBL-ENET/3</t>
  </si>
  <si>
    <t>CBL-ENET/7</t>
  </si>
  <si>
    <t>CBL-ENET/10</t>
  </si>
  <si>
    <t>CBL-ENET/25</t>
  </si>
  <si>
    <t>CBL-ENET/50</t>
  </si>
  <si>
    <t>CBL-ENET/100</t>
  </si>
  <si>
    <t>Cable,Ethernet,10BASET,Cat5,10ft.</t>
  </si>
  <si>
    <t>Cable,Ethernet,10BASET,Cat5,7ft.</t>
  </si>
  <si>
    <t>Cable,Ethernet,10BASET,Cat5,25ft.</t>
  </si>
  <si>
    <t>Cable,Ethernet,10BASET,Cat5,50ft.</t>
  </si>
  <si>
    <t>Cable,Ethernet,10BASET,Cat5,100ft.</t>
  </si>
  <si>
    <t>Cable,Ethernet,10BASET,Cat5,3ft.</t>
  </si>
  <si>
    <t>CBL-ENETX/3</t>
  </si>
  <si>
    <t>CBL-ENETX/7</t>
  </si>
  <si>
    <t>CBL-ENETX/10</t>
  </si>
  <si>
    <t>CBL-ENETX/25</t>
  </si>
  <si>
    <t>Cable,Ethernet,Crossover,Cat5,3ft.</t>
  </si>
  <si>
    <t>Cable,Ethernet,Crossover,Cat5,7ft.</t>
  </si>
  <si>
    <t>Cable,Ethernet,Crossover,Cat5,10ft.</t>
  </si>
  <si>
    <t>Cable,Ethernet,Crossover,Cat5,25ft.</t>
  </si>
  <si>
    <t>EISK5-100T</t>
  </si>
  <si>
    <t>Ethernet Switch,10/100Base-T,5 port,24VD</t>
  </si>
  <si>
    <r>
      <t xml:space="preserve">Kit's Key Features:  
</t>
    </r>
    <r>
      <rPr>
        <sz val="12"/>
        <rFont val="Arial"/>
        <family val="2"/>
      </rPr>
      <t>Easy Selection and Sizing
Support parts include, saving time configuring
Wired Panel Option - Saving even additional time.
Up and running in minutes instead of days
Preconfigured for your motor and loaded with example motions
Servo Motor Torque and Speed Curves on Servo Peformance and Spec. TAB.</t>
    </r>
  </si>
  <si>
    <r>
      <t xml:space="preserve">XD Series Indexer Servo Drive &amp; Motor Kit:  QuoteXPress 
</t>
    </r>
    <r>
      <rPr>
        <sz val="12"/>
        <rFont val="Arial"/>
        <family val="2"/>
      </rPr>
      <t>Easy to use Microsoft EXCEL Spreadsheet.
Configure systems of up to a 2-axis kit in minutes</t>
    </r>
  </si>
  <si>
    <r>
      <t>1</t>
    </r>
    <r>
      <rPr>
        <b/>
        <vertAlign val="superscript"/>
        <sz val="16"/>
        <color theme="1"/>
        <rFont val="Arial"/>
        <family val="2"/>
      </rPr>
      <t>st</t>
    </r>
    <r>
      <rPr>
        <b/>
        <sz val="16"/>
        <color theme="1"/>
        <rFont val="Arial"/>
        <family val="2"/>
      </rPr>
      <t xml:space="preserve"> Axis Servo Performance &amp; Specification:  </t>
    </r>
  </si>
  <si>
    <r>
      <t>2</t>
    </r>
    <r>
      <rPr>
        <b/>
        <vertAlign val="superscript"/>
        <sz val="16"/>
        <color theme="1"/>
        <rFont val="Arial"/>
        <family val="2"/>
      </rPr>
      <t>nd</t>
    </r>
    <r>
      <rPr>
        <b/>
        <sz val="16"/>
        <color theme="1"/>
        <rFont val="Arial"/>
        <family val="2"/>
      </rPr>
      <t xml:space="preserve"> Axis:</t>
    </r>
  </si>
  <si>
    <r>
      <t>2</t>
    </r>
    <r>
      <rPr>
        <b/>
        <vertAlign val="superscript"/>
        <sz val="16"/>
        <color theme="1"/>
        <rFont val="Arial"/>
        <family val="2"/>
      </rPr>
      <t>nd</t>
    </r>
    <r>
      <rPr>
        <b/>
        <sz val="16"/>
        <color theme="1"/>
        <rFont val="Arial"/>
        <family val="2"/>
      </rPr>
      <t xml:space="preserve"> Axis Servo Performance &amp; Specification:</t>
    </r>
  </si>
  <si>
    <t>XDK-ENC-P1</t>
  </si>
  <si>
    <t>Indexer Kit, Add Punch encl, pattern 1</t>
  </si>
  <si>
    <t>XDK-QIS-B</t>
  </si>
  <si>
    <t>Indexer Kit Quick Installation Guide</t>
  </si>
  <si>
    <t>MMI-EMT3070A</t>
  </si>
  <si>
    <t>MMI-EMT3105P</t>
  </si>
  <si>
    <t>MMI,10.4" TFT, Ethernet, 24VDC</t>
  </si>
  <si>
    <t>MMI-EMT3120A</t>
  </si>
  <si>
    <t>MMI, 12" TFT, Ethernet, 24VDC</t>
  </si>
  <si>
    <t>MMI-EMT3150A</t>
  </si>
  <si>
    <t>MMI, 15" TFT, Ethernet, 24VDC</t>
  </si>
  <si>
    <t>MMI-MT8050IE</t>
  </si>
  <si>
    <t>MMI-MT8070IE</t>
  </si>
  <si>
    <t>MMI-MT8100IE</t>
  </si>
  <si>
    <t>MMI, 10" TFT, Ethernet, 24VDC</t>
  </si>
  <si>
    <t>MMI-MT8121XE</t>
  </si>
  <si>
    <t>MMI-MT8150XE</t>
  </si>
  <si>
    <t>CBL-ENET/40</t>
  </si>
  <si>
    <t>Cable,Ethernet,10BASET,Cat5,40ft.</t>
  </si>
  <si>
    <t>CBL-ENET/80</t>
  </si>
  <si>
    <t>Cable,Ethernet,10BASET,Cat5,80ft.</t>
  </si>
  <si>
    <t>CBL-ENETX/50</t>
  </si>
  <si>
    <t>Cable,Ethernet,Crossover,Cat5,50ft.</t>
  </si>
  <si>
    <t>CBL-ENETX/75</t>
  </si>
  <si>
    <t>Cable,Ethernet,Crossover,Cat5,75ft.</t>
  </si>
  <si>
    <t>None</t>
  </si>
  <si>
    <t>Will Supply</t>
  </si>
  <si>
    <t>Optional HMI Selection, Size:</t>
  </si>
  <si>
    <t>Ethernet Cable Lengths</t>
  </si>
  <si>
    <t>Will be 1 when PARTS</t>
  </si>
  <si>
    <t>12/2015 - Version 2</t>
  </si>
  <si>
    <t>Commenst</t>
  </si>
  <si>
    <t>Pricing Update for November 1, 2015</t>
  </si>
  <si>
    <t>Addition of M-Series Motor Part Number in Servo Perf &amp; Spec. Tab</t>
  </si>
  <si>
    <t>Addition of the HMI which includes the addition of:
     Ethernet Switch
     Ethernet Cables</t>
  </si>
  <si>
    <r>
      <t xml:space="preserve">Directions: 
</t>
    </r>
    <r>
      <rPr>
        <sz val="12"/>
        <rFont val="Arial"/>
        <family val="2"/>
      </rPr>
      <t>Click on the blue highlighted cells and select the desired values from the pull down menu
Roll cursor over input label for additional details related to accepted input values.</t>
    </r>
  </si>
  <si>
    <r>
      <t>2</t>
    </r>
    <r>
      <rPr>
        <b/>
        <vertAlign val="superscript"/>
        <sz val="16"/>
        <color theme="1"/>
        <rFont val="Arial"/>
        <family val="2"/>
      </rPr>
      <t>nd</t>
    </r>
    <r>
      <rPr>
        <b/>
        <sz val="16"/>
        <color theme="1"/>
        <rFont val="Arial"/>
        <family val="2"/>
      </rPr>
      <t xml:space="preserve"> Axis for Motor Feedback &amp; Power Cables Length:</t>
    </r>
  </si>
  <si>
    <t>City</t>
  </si>
  <si>
    <t>State</t>
  </si>
  <si>
    <t xml:space="preserve">Account # </t>
  </si>
  <si>
    <t>Company Name</t>
  </si>
  <si>
    <t>Street Address 1</t>
  </si>
  <si>
    <t>Street Address 2</t>
  </si>
  <si>
    <t>Postal Code</t>
  </si>
  <si>
    <t>Country</t>
  </si>
  <si>
    <t>Contact Name</t>
  </si>
  <si>
    <t>E-Mail</t>
  </si>
  <si>
    <t>Phone</t>
  </si>
  <si>
    <t>Fax</t>
  </si>
  <si>
    <r>
      <t xml:space="preserve">The XD Indexer </t>
    </r>
    <r>
      <rPr>
        <sz val="12"/>
        <rFont val="Arial"/>
        <family val="2"/>
      </rPr>
      <t xml:space="preserve">kits from </t>
    </r>
    <r>
      <rPr>
        <b/>
        <sz val="12"/>
        <color rgb="FF000099"/>
        <rFont val="Arial"/>
        <family val="2"/>
      </rPr>
      <t>ORMEC Systems</t>
    </r>
    <r>
      <rPr>
        <sz val="12"/>
        <rFont val="Arial"/>
        <family val="2"/>
      </rPr>
      <t xml:space="preserve"> are designed to simplify system selection and start-up.  Kits offer a matched Indexing servo drive and servo motor as well as the basic support hardware used in a typical system. The system is fully documented and easy to connect and start.  System support hardware provides components for safety and convenience which are easy to overlook.  The kits are available in 3-form factors;  Parts; Panel Mounted and Panel Mounted and enclosed.  Click on the ORMEC Logo or go to:  www.ormec.com</t>
    </r>
  </si>
  <si>
    <t>Select Voltage</t>
  </si>
  <si>
    <t xml:space="preserve">Items Entered Manually:  </t>
  </si>
  <si>
    <t>XD Series Indexer Servo Drive &amp; Motor Kits - Manually Entered Items</t>
  </si>
  <si>
    <t>Unit List Price</t>
  </si>
  <si>
    <t>Ext. List Price</t>
  </si>
  <si>
    <t xml:space="preserve">Total List Price:  </t>
  </si>
  <si>
    <t xml:space="preserve">Total Net  Price:  </t>
  </si>
  <si>
    <r>
      <t xml:space="preserve">Directions: 
</t>
    </r>
    <r>
      <rPr>
        <sz val="12"/>
        <rFont val="Arial"/>
        <family val="2"/>
      </rPr>
      <t>Enter Quantity and Part Numbers and Description of items that are to be included with the order.
Items could include Gearboxes, speciality motors and/or Engineering Services.
Consult your ORMEC Sales Representative for Unit List Price of each ORMEC Item.
Multiplier from 1</t>
    </r>
    <r>
      <rPr>
        <vertAlign val="superscript"/>
        <sz val="12"/>
        <rFont val="Arial"/>
        <family val="2"/>
      </rPr>
      <t>st</t>
    </r>
    <r>
      <rPr>
        <sz val="12"/>
        <rFont val="Arial"/>
        <family val="2"/>
      </rPr>
      <t xml:space="preserve"> page will be applied at bottom of Manually Entry Page</t>
    </r>
  </si>
  <si>
    <t>Go to Customer Bill To and Customer Send To TAB to add-in customer information.</t>
  </si>
  <si>
    <t>Enter only above this line.</t>
  </si>
  <si>
    <t>Addition of Customer Tabs for easy account entry</t>
  </si>
  <si>
    <t>Addition of 2nd page of Indexer Kit Selection Wizard for Manual Items.</t>
  </si>
  <si>
    <t>QuoteXpress Version:  2.1</t>
  </si>
  <si>
    <t>12/2015 - Version 2.1</t>
  </si>
  <si>
    <t>Correction of Total on Main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</si>
</sst>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_(* #,##0_);_(* \(#,##0\);_(* &quot;-&quot;??_);_(@_)"/>
    <numFmt numFmtId="165" formatCode=".0"/>
    <numFmt numFmtId="166" formatCode="[&lt;=9999999]###\-####;\(###\)\ ###\-####"/>
    <numFmt numFmtId="167" formatCode="[$-409]mmmm\ d\,\ yyyy;@"/>
    <numFmt numFmtId="168" formatCode="0.0%"/>
  </numFmts>
  <fonts count="117">
    <font>
      <sz val="11"/>
      <color theme="1"/>
      <name val="Calibri"/>
      <family val="2"/>
      <scheme val="minor"/>
    </font>
    <font>
      <b/>
      <sz val="11"/>
      <color theme="1"/>
      <name val="Calibri"/>
      <family val="2"/>
      <scheme val="minor"/>
    </font>
    <font>
      <sz val="11"/>
      <color rgb="FFFF00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20"/>
      <color theme="0"/>
      <name val="Calibri"/>
      <family val="2"/>
      <scheme val="minor"/>
    </font>
    <font>
      <b/>
      <sz val="28"/>
      <color rgb="FF003399"/>
      <name val="Arial"/>
      <family val="2"/>
    </font>
    <font>
      <sz val="16"/>
      <color theme="1"/>
      <name val="Arial"/>
      <family val="2"/>
    </font>
    <font>
      <sz val="11"/>
      <color theme="1"/>
      <name val="Arial"/>
      <family val="2"/>
    </font>
    <font>
      <b/>
      <sz val="8"/>
      <color rgb="FF0033CC"/>
      <name val="Arial"/>
      <family val="2"/>
    </font>
    <font>
      <sz val="8"/>
      <color theme="1"/>
      <name val="Arial"/>
      <family val="2"/>
    </font>
    <font>
      <sz val="12"/>
      <color theme="1"/>
      <name val="Arial"/>
      <family val="2"/>
    </font>
    <font>
      <b/>
      <sz val="12"/>
      <color rgb="FF003399"/>
      <name val="Arial"/>
      <family val="2"/>
    </font>
    <font>
      <b/>
      <sz val="12"/>
      <color indexed="81"/>
      <name val="Arial"/>
      <family val="2"/>
    </font>
    <font>
      <sz val="12"/>
      <color indexed="81"/>
      <name val="Arial"/>
      <family val="2"/>
    </font>
    <font>
      <b/>
      <u/>
      <sz val="12"/>
      <color indexed="81"/>
      <name val="Arial"/>
      <family val="2"/>
    </font>
    <font>
      <b/>
      <vertAlign val="superscript"/>
      <sz val="12"/>
      <color indexed="81"/>
      <name val="Arial"/>
      <family val="2"/>
    </font>
    <font>
      <vertAlign val="superscript"/>
      <sz val="12"/>
      <color indexed="81"/>
      <name val="Arial"/>
      <family val="2"/>
    </font>
    <font>
      <b/>
      <sz val="16"/>
      <color theme="1"/>
      <name val="Arial"/>
      <family val="2"/>
    </font>
    <font>
      <b/>
      <sz val="18"/>
      <color theme="1"/>
      <name val="Arial"/>
      <family val="2"/>
    </font>
    <font>
      <sz val="18"/>
      <color theme="1"/>
      <name val="Arial"/>
      <family val="2"/>
    </font>
    <font>
      <b/>
      <sz val="18"/>
      <name val="Arial"/>
      <family val="2"/>
    </font>
    <font>
      <sz val="18"/>
      <name val="Arial"/>
      <family val="2"/>
    </font>
    <font>
      <sz val="10"/>
      <name val="Arial"/>
      <family val="2"/>
    </font>
    <font>
      <sz val="11"/>
      <color indexed="8"/>
      <name val="Calibri"/>
      <family val="2"/>
    </font>
    <font>
      <b/>
      <sz val="10"/>
      <name val="Arial"/>
      <family val="2"/>
    </font>
    <font>
      <b/>
      <sz val="10"/>
      <color indexed="9"/>
      <name val="Arial"/>
      <family val="2"/>
    </font>
    <font>
      <sz val="10"/>
      <name val="Courier"/>
      <family val="3"/>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1"/>
      <color indexed="8"/>
      <name val="ＭＳ Ｐゴシック"/>
      <family val="3"/>
      <charset val="128"/>
    </font>
    <font>
      <sz val="11"/>
      <color indexed="9"/>
      <name val="ＭＳ Ｐゴシック"/>
      <family val="3"/>
      <charset val="128"/>
    </font>
    <font>
      <b/>
      <sz val="11"/>
      <color indexed="52"/>
      <name val="Calibri"/>
      <family val="2"/>
    </font>
    <font>
      <sz val="10"/>
      <name val="Monotype Sorts"/>
      <charset val="2"/>
    </font>
    <font>
      <sz val="16"/>
      <name val="Arial"/>
      <family val="2"/>
    </font>
    <font>
      <b/>
      <sz val="15"/>
      <color indexed="56"/>
      <name val="Calibri"/>
      <family val="2"/>
    </font>
    <font>
      <b/>
      <sz val="13"/>
      <color indexed="56"/>
      <name val="Calibri"/>
      <family val="2"/>
    </font>
    <font>
      <b/>
      <sz val="11"/>
      <color indexed="56"/>
      <name val="Calibri"/>
      <family val="2"/>
    </font>
    <font>
      <u/>
      <sz val="7.5"/>
      <color indexed="12"/>
      <name val="Courier"/>
      <family val="3"/>
    </font>
    <font>
      <b/>
      <sz val="10"/>
      <color indexed="9"/>
      <name val="Helv"/>
    </font>
    <font>
      <sz val="11"/>
      <color indexed="52"/>
      <name val="Calibri"/>
      <family val="2"/>
    </font>
    <font>
      <sz val="11"/>
      <color indexed="60"/>
      <name val="Calibri"/>
      <family val="2"/>
    </font>
    <font>
      <b/>
      <sz val="8"/>
      <name val="Courier New"/>
      <family val="3"/>
    </font>
    <font>
      <sz val="16"/>
      <name val="ＭＳ ゴシック"/>
      <family val="3"/>
      <charset val="128"/>
    </font>
    <font>
      <b/>
      <sz val="10"/>
      <name val="Helv"/>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4"/>
      <name val="ＭＳ 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
      <color theme="10"/>
      <name val="Arial"/>
      <family val="2"/>
    </font>
    <font>
      <sz val="16"/>
      <color theme="1"/>
      <name val="Calibri"/>
      <family val="2"/>
      <scheme val="minor"/>
    </font>
    <font>
      <b/>
      <sz val="16"/>
      <color rgb="FF0033CC"/>
      <name val="Arial"/>
      <family val="2"/>
    </font>
    <font>
      <u/>
      <sz val="6.6"/>
      <color theme="10"/>
      <name val="Calibri"/>
      <family val="2"/>
    </font>
    <font>
      <sz val="11"/>
      <color rgb="FF003399"/>
      <name val="Arial"/>
      <family val="2"/>
    </font>
    <font>
      <sz val="11"/>
      <color theme="0" tint="-0.499984740745262"/>
      <name val="Arial"/>
      <family val="2"/>
    </font>
    <font>
      <u/>
      <sz val="12"/>
      <color theme="10"/>
      <name val="Arial"/>
      <family val="2"/>
    </font>
    <font>
      <sz val="12"/>
      <name val="Arial"/>
      <family val="2"/>
    </font>
    <font>
      <b/>
      <sz val="16"/>
      <name val="Arial"/>
      <family val="2"/>
    </font>
    <font>
      <b/>
      <vertAlign val="superscript"/>
      <sz val="16"/>
      <color theme="1"/>
      <name val="Arial"/>
      <family val="2"/>
    </font>
    <font>
      <sz val="16"/>
      <color rgb="FFFF0000"/>
      <name val="Arial"/>
      <family val="2"/>
    </font>
    <font>
      <b/>
      <sz val="16"/>
      <color theme="0"/>
      <name val="Arial"/>
      <family val="2"/>
    </font>
    <font>
      <sz val="11"/>
      <color theme="0" tint="-0.14999847407452621"/>
      <name val="Calibri"/>
      <family val="2"/>
      <scheme val="minor"/>
    </font>
    <font>
      <b/>
      <sz val="12"/>
      <color indexed="81"/>
      <name val="Airal"/>
    </font>
    <font>
      <sz val="12"/>
      <color indexed="81"/>
      <name val="Airal"/>
    </font>
    <font>
      <b/>
      <vertAlign val="subscript"/>
      <sz val="12"/>
      <color indexed="81"/>
      <name val="Arial"/>
      <family val="2"/>
    </font>
    <font>
      <sz val="12"/>
      <color indexed="10"/>
      <name val="Arial"/>
      <family val="2"/>
    </font>
    <font>
      <vertAlign val="superscript"/>
      <sz val="12"/>
      <color indexed="10"/>
      <name val="Arial"/>
      <family val="2"/>
    </font>
    <font>
      <sz val="12"/>
      <color indexed="10"/>
      <name val="Airal"/>
    </font>
    <font>
      <vertAlign val="superscript"/>
      <sz val="12"/>
      <color indexed="10"/>
      <name val="Airal"/>
    </font>
    <font>
      <b/>
      <sz val="12"/>
      <color indexed="10"/>
      <name val="Arial"/>
      <family val="2"/>
    </font>
    <font>
      <b/>
      <vertAlign val="superscript"/>
      <sz val="12"/>
      <color indexed="10"/>
      <name val="Arial"/>
      <family val="2"/>
    </font>
    <font>
      <b/>
      <sz val="11"/>
      <color theme="1"/>
      <name val="Arial"/>
      <family val="2"/>
    </font>
    <font>
      <sz val="11"/>
      <color theme="0"/>
      <name val="Arial"/>
      <family val="2"/>
    </font>
    <font>
      <sz val="8"/>
      <color theme="0"/>
      <name val="Arial"/>
      <family val="2"/>
    </font>
    <font>
      <b/>
      <sz val="12"/>
      <color rgb="FF000099"/>
      <name val="Arial"/>
      <family val="2"/>
    </font>
    <font>
      <vertAlign val="superscript"/>
      <sz val="12"/>
      <name val="Arial"/>
      <family val="2"/>
    </font>
    <font>
      <b/>
      <sz val="11"/>
      <color theme="0" tint="-0.14999847407452621"/>
      <name val="Calibri"/>
      <family val="2"/>
      <scheme val="minor"/>
    </font>
    <font>
      <sz val="8"/>
      <color theme="0" tint="-0.14999847407452621"/>
      <name val="Arial"/>
      <family val="2"/>
    </font>
    <font>
      <sz val="11"/>
      <color theme="0" tint="-0.14999847407452621"/>
      <name val="Arial"/>
      <family val="2"/>
    </font>
    <font>
      <u/>
      <sz val="11"/>
      <color theme="10"/>
      <name val="Calibri"/>
      <family val="2"/>
    </font>
    <font>
      <u/>
      <sz val="16"/>
      <color theme="10"/>
      <name val="Calibri"/>
      <family val="2"/>
      <scheme val="minor"/>
    </font>
    <font>
      <sz val="10"/>
      <color theme="1"/>
      <name val="Tahoma"/>
      <family val="2"/>
    </font>
    <font>
      <i/>
      <sz val="10"/>
      <color rgb="FF000000"/>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8"/>
        <bgColor indexed="64"/>
      </patternFill>
    </fill>
    <fill>
      <patternFill patternType="solid">
        <fgColor indexed="22"/>
        <bgColor indexed="64"/>
      </patternFill>
    </fill>
    <fill>
      <patternFill patternType="lightGray"/>
    </fill>
    <fill>
      <patternFill patternType="solid">
        <fgColor theme="0" tint="-4.9989318521683403E-2"/>
        <bgColor indexed="64"/>
      </patternFill>
    </fill>
    <fill>
      <patternFill patternType="solid">
        <fgColor theme="0" tint="-0.14999847407452621"/>
        <bgColor indexed="64"/>
      </patternFill>
    </fill>
  </fills>
  <borders count="5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002060"/>
      </left>
      <right style="medium">
        <color rgb="FF002060"/>
      </right>
      <top style="medium">
        <color rgb="FF002060"/>
      </top>
      <bottom style="medium">
        <color rgb="FF002060"/>
      </bottom>
      <diagonal/>
    </border>
    <border>
      <left/>
      <right style="medium">
        <color rgb="FF002060"/>
      </right>
      <top/>
      <bottom/>
      <diagonal/>
    </border>
    <border>
      <left style="medium">
        <color rgb="FF002060"/>
      </left>
      <right/>
      <top/>
      <bottom/>
      <diagonal/>
    </border>
    <border>
      <left/>
      <right/>
      <top style="medium">
        <color auto="1"/>
      </top>
      <bottom style="thin">
        <color auto="1"/>
      </bottom>
      <diagonal/>
    </border>
    <border>
      <left/>
      <right/>
      <top style="thin">
        <color auto="1"/>
      </top>
      <bottom/>
      <diagonal/>
    </border>
    <border>
      <left/>
      <right/>
      <top style="thin">
        <color auto="1"/>
      </top>
      <bottom style="medium">
        <color auto="1"/>
      </bottom>
      <diagonal/>
    </border>
    <border>
      <left/>
      <right/>
      <top/>
      <bottom style="double">
        <color indexed="64"/>
      </bottom>
      <diagonal/>
    </border>
  </borders>
  <cellStyleXfs count="261">
    <xf numFmtId="0" fontId="0" fillId="0" borderId="0"/>
    <xf numFmtId="44" fontId="3" fillId="0" borderId="0" applyFont="0" applyFill="0" applyBorder="0" applyAlignment="0" applyProtection="0"/>
    <xf numFmtId="0" fontId="4" fillId="0" borderId="0" applyNumberFormat="0" applyFill="0" applyBorder="0" applyAlignment="0" applyProtection="0"/>
    <xf numFmtId="0" fontId="5" fillId="0" borderId="5" applyNumberFormat="0" applyFill="0" applyAlignment="0" applyProtection="0"/>
    <xf numFmtId="0" fontId="6" fillId="0" borderId="6" applyNumberFormat="0" applyFill="0" applyAlignment="0" applyProtection="0"/>
    <xf numFmtId="0" fontId="7" fillId="0" borderId="7"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8" applyNumberFormat="0" applyAlignment="0" applyProtection="0"/>
    <xf numFmtId="0" fontId="12" fillId="6" borderId="9" applyNumberFormat="0" applyAlignment="0" applyProtection="0"/>
    <xf numFmtId="0" fontId="13" fillId="6" borderId="8" applyNumberFormat="0" applyAlignment="0" applyProtection="0"/>
    <xf numFmtId="0" fontId="14" fillId="0" borderId="10" applyNumberFormat="0" applyFill="0" applyAlignment="0" applyProtection="0"/>
    <xf numFmtId="0" fontId="15" fillId="7" borderId="11" applyNumberFormat="0" applyAlignment="0" applyProtection="0"/>
    <xf numFmtId="0" fontId="2" fillId="0" borderId="0" applyNumberFormat="0" applyFill="0" applyBorder="0" applyAlignment="0" applyProtection="0"/>
    <xf numFmtId="0" fontId="3" fillId="8" borderId="12" applyNumberFormat="0" applyFont="0" applyAlignment="0" applyProtection="0"/>
    <xf numFmtId="0" fontId="16" fillId="0" borderId="0" applyNumberFormat="0" applyFill="0" applyBorder="0" applyAlignment="0" applyProtection="0"/>
    <xf numFmtId="0" fontId="1" fillId="0" borderId="13" applyNumberFormat="0" applyFill="0" applyAlignment="0" applyProtection="0"/>
    <xf numFmtId="0" fontId="17"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7" fillId="32" borderId="0" applyNumberFormat="0" applyBorder="0" applyAlignment="0" applyProtection="0"/>
    <xf numFmtId="43" fontId="3" fillId="0" borderId="0" applyFont="0" applyFill="0" applyBorder="0" applyAlignment="0" applyProtection="0"/>
    <xf numFmtId="0" fontId="36"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50" fillId="39" borderId="0" applyNumberFormat="0" applyBorder="0" applyAlignment="0" applyProtection="0">
      <alignment vertical="center"/>
    </xf>
    <xf numFmtId="0" fontId="50" fillId="41" borderId="0" applyNumberFormat="0" applyBorder="0" applyAlignment="0" applyProtection="0">
      <alignment vertical="center"/>
    </xf>
    <xf numFmtId="0" fontId="50" fillId="43" borderId="0" applyNumberFormat="0" applyBorder="0" applyAlignment="0" applyProtection="0">
      <alignment vertical="center"/>
    </xf>
    <xf numFmtId="0" fontId="50" fillId="45" borderId="0" applyNumberFormat="0" applyBorder="0" applyAlignment="0" applyProtection="0">
      <alignment vertical="center"/>
    </xf>
    <xf numFmtId="0" fontId="50" fillId="46" borderId="0" applyNumberFormat="0" applyBorder="0" applyAlignment="0" applyProtection="0">
      <alignment vertical="center"/>
    </xf>
    <xf numFmtId="0" fontId="50" fillId="44" borderId="0" applyNumberFormat="0" applyBorder="0" applyAlignment="0" applyProtection="0">
      <alignment vertical="center"/>
    </xf>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50" fillId="38" borderId="0" applyNumberFormat="0" applyBorder="0" applyAlignment="0" applyProtection="0">
      <alignment vertical="center"/>
    </xf>
    <xf numFmtId="0" fontId="50" fillId="40" borderId="0" applyNumberFormat="0" applyBorder="0" applyAlignment="0" applyProtection="0">
      <alignment vertical="center"/>
    </xf>
    <xf numFmtId="0" fontId="50" fillId="48" borderId="0" applyNumberFormat="0" applyBorder="0" applyAlignment="0" applyProtection="0">
      <alignment vertical="center"/>
    </xf>
    <xf numFmtId="0" fontId="50" fillId="45" borderId="0" applyNumberFormat="0" applyBorder="0" applyAlignment="0" applyProtection="0">
      <alignment vertical="center"/>
    </xf>
    <xf numFmtId="0" fontId="50" fillId="38" borderId="0" applyNumberFormat="0" applyBorder="0" applyAlignment="0" applyProtection="0">
      <alignment vertical="center"/>
    </xf>
    <xf numFmtId="0" fontId="50" fillId="49" borderId="0" applyNumberFormat="0" applyBorder="0" applyAlignment="0" applyProtection="0">
      <alignment vertical="center"/>
    </xf>
    <xf numFmtId="0" fontId="41" fillId="50" borderId="0" applyNumberFormat="0" applyBorder="0" applyAlignment="0" applyProtection="0"/>
    <xf numFmtId="0" fontId="41" fillId="5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51" fillId="50" borderId="0" applyNumberFormat="0" applyBorder="0" applyAlignment="0" applyProtection="0">
      <alignment vertical="center"/>
    </xf>
    <xf numFmtId="0" fontId="51" fillId="40" borderId="0" applyNumberFormat="0" applyBorder="0" applyAlignment="0" applyProtection="0">
      <alignment vertical="center"/>
    </xf>
    <xf numFmtId="0" fontId="51" fillId="48" borderId="0" applyNumberFormat="0" applyBorder="0" applyAlignment="0" applyProtection="0">
      <alignment vertical="center"/>
    </xf>
    <xf numFmtId="0" fontId="51" fillId="52" borderId="0" applyNumberFormat="0" applyBorder="0" applyAlignment="0" applyProtection="0">
      <alignment vertical="center"/>
    </xf>
    <xf numFmtId="0" fontId="51" fillId="53" borderId="0" applyNumberFormat="0" applyBorder="0" applyAlignment="0" applyProtection="0">
      <alignment vertical="center"/>
    </xf>
    <xf numFmtId="0" fontId="51" fillId="54" borderId="0" applyNumberFormat="0" applyBorder="0" applyAlignment="0" applyProtection="0">
      <alignment vertical="center"/>
    </xf>
    <xf numFmtId="0" fontId="41" fillId="55"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2" fillId="58" borderId="36" applyNumberFormat="0" applyAlignment="0" applyProtection="0"/>
    <xf numFmtId="0" fontId="52" fillId="58" borderId="36" applyNumberFormat="0" applyAlignment="0" applyProtection="0"/>
    <xf numFmtId="0" fontId="43" fillId="59" borderId="37" applyNumberFormat="0" applyAlignment="0" applyProtection="0"/>
    <xf numFmtId="0" fontId="43" fillId="59" borderId="37" applyNumberFormat="0" applyAlignment="0" applyProtection="0"/>
    <xf numFmtId="0" fontId="53" fillId="0" borderId="1">
      <alignment horizontal="center"/>
      <protection locked="0"/>
    </xf>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8" fillId="0" borderId="14">
      <alignment horizontal="centerContinuous"/>
      <protection locked="0"/>
    </xf>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54" fillId="0" borderId="0" applyBorder="0">
      <alignment horizontal="left" vertical="center"/>
    </xf>
    <xf numFmtId="0" fontId="44" fillId="0" borderId="0" applyNumberFormat="0" applyFill="0" applyBorder="0" applyAlignment="0" applyProtection="0"/>
    <xf numFmtId="0" fontId="44" fillId="0" borderId="0" applyNumberFormat="0" applyFill="0" applyBorder="0" applyAlignment="0" applyProtection="0"/>
    <xf numFmtId="0" fontId="45" fillId="43" borderId="0" applyNumberFormat="0" applyBorder="0" applyAlignment="0" applyProtection="0"/>
    <xf numFmtId="0" fontId="45" fillId="43" borderId="0" applyNumberFormat="0" applyBorder="0" applyAlignment="0" applyProtection="0"/>
    <xf numFmtId="0" fontId="55" fillId="0" borderId="38" applyNumberFormat="0" applyFill="0" applyAlignment="0" applyProtection="0"/>
    <xf numFmtId="0" fontId="55" fillId="0" borderId="38"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7" fillId="0" borderId="40" applyNumberFormat="0" applyFill="0" applyAlignment="0" applyProtection="0"/>
    <xf numFmtId="0" fontId="57" fillId="0" borderId="4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3"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6" fillId="44" borderId="36" applyNumberFormat="0" applyAlignment="0" applyProtection="0"/>
    <xf numFmtId="0" fontId="46" fillId="44" borderId="36" applyNumberFormat="0" applyAlignment="0" applyProtection="0"/>
    <xf numFmtId="0" fontId="59" fillId="60" borderId="0" applyNumberFormat="0" applyBorder="0" applyAlignment="0" applyProtection="0">
      <alignment horizontal="left"/>
    </xf>
    <xf numFmtId="0" fontId="59" fillId="60" borderId="0" applyNumberFormat="0" applyBorder="0" applyAlignment="0" applyProtection="0">
      <alignment horizontal="left"/>
    </xf>
    <xf numFmtId="0" fontId="39" fillId="61" borderId="0" applyNumberFormat="0" applyBorder="0" applyAlignment="0"/>
    <xf numFmtId="0" fontId="39" fillId="61" borderId="0" applyNumberFormat="0" applyBorder="0" applyAlignment="0"/>
    <xf numFmtId="0" fontId="60" fillId="0" borderId="41" applyNumberFormat="0" applyFill="0" applyAlignment="0" applyProtection="0"/>
    <xf numFmtId="0" fontId="60" fillId="0" borderId="41" applyNumberFormat="0" applyFill="0" applyAlignment="0" applyProtection="0"/>
    <xf numFmtId="0" fontId="61" fillId="47" borderId="0" applyNumberFormat="0" applyBorder="0" applyAlignment="0" applyProtection="0"/>
    <xf numFmtId="0" fontId="61" fillId="47"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2" fillId="0" borderId="0">
      <alignment vertical="top" wrapText="1"/>
    </xf>
    <xf numFmtId="0" fontId="36" fillId="0" borderId="0"/>
    <xf numFmtId="0" fontId="36" fillId="0" borderId="0"/>
    <xf numFmtId="0" fontId="36" fillId="0" borderId="0"/>
    <xf numFmtId="0" fontId="36" fillId="0" borderId="0"/>
    <xf numFmtId="0" fontId="3" fillId="0" borderId="0"/>
    <xf numFmtId="0" fontId="3" fillId="0" borderId="0"/>
    <xf numFmtId="0" fontId="36" fillId="0" borderId="0"/>
    <xf numFmtId="0" fontId="37" fillId="42" borderId="42" applyNumberFormat="0" applyFont="0" applyAlignment="0" applyProtection="0"/>
    <xf numFmtId="0" fontId="37" fillId="42" borderId="42" applyNumberFormat="0" applyFont="0" applyAlignment="0" applyProtection="0"/>
    <xf numFmtId="0" fontId="37" fillId="42" borderId="42" applyNumberFormat="0" applyFont="0" applyAlignment="0" applyProtection="0"/>
    <xf numFmtId="0" fontId="37" fillId="42" borderId="42" applyNumberFormat="0" applyFont="0" applyAlignment="0" applyProtection="0"/>
    <xf numFmtId="0" fontId="63" fillId="0" borderId="0"/>
    <xf numFmtId="0" fontId="48" fillId="58" borderId="43" applyNumberFormat="0" applyAlignment="0" applyProtection="0"/>
    <xf numFmtId="0" fontId="48" fillId="58" borderId="43"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6" fillId="0" borderId="1">
      <alignment horizontal="center"/>
      <protection locked="0"/>
    </xf>
    <xf numFmtId="0" fontId="36" fillId="0" borderId="1">
      <alignment horizontal="center"/>
      <protection locked="0"/>
    </xf>
    <xf numFmtId="0" fontId="40" fillId="1" borderId="0" applyNumberFormat="0" applyFont="0" applyBorder="0" applyAlignment="0" applyProtection="0"/>
    <xf numFmtId="0" fontId="40" fillId="1" borderId="0" applyNumberFormat="0" applyFont="0" applyBorder="0" applyAlignment="0" applyProtection="0"/>
    <xf numFmtId="0" fontId="36" fillId="62" borderId="0" applyNumberFormat="0" applyFont="0" applyBorder="0" applyAlignment="0"/>
    <xf numFmtId="0" fontId="36" fillId="62" borderId="0" applyNumberFormat="0" applyFont="0" applyBorder="0" applyAlignment="0"/>
    <xf numFmtId="0" fontId="36" fillId="62" borderId="0" applyNumberFormat="0" applyFont="0" applyBorder="0" applyAlignment="0"/>
    <xf numFmtId="0" fontId="64" fillId="63" borderId="4" applyNumberFormat="0" applyBorder="0" applyAlignment="0" applyProtection="0"/>
    <xf numFmtId="0" fontId="38" fillId="62" borderId="4" applyNumberFormat="0" applyAlignment="0"/>
    <xf numFmtId="0" fontId="38" fillId="62" borderId="4" applyNumberFormat="0" applyAlignment="0"/>
    <xf numFmtId="0" fontId="65" fillId="0" borderId="0" applyNumberFormat="0" applyFill="0" applyBorder="0" applyAlignment="0" applyProtection="0"/>
    <xf numFmtId="0" fontId="65" fillId="0" borderId="0" applyNumberFormat="0" applyFill="0" applyBorder="0" applyAlignment="0" applyProtection="0"/>
    <xf numFmtId="0" fontId="49" fillId="0" borderId="44" applyNumberFormat="0" applyFill="0" applyAlignment="0" applyProtection="0"/>
    <xf numFmtId="0" fontId="49" fillId="0" borderId="44"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1" fillId="55" borderId="0" applyNumberFormat="0" applyBorder="0" applyAlignment="0" applyProtection="0">
      <alignment vertical="center"/>
    </xf>
    <xf numFmtId="0" fontId="51" fillId="56" borderId="0" applyNumberFormat="0" applyBorder="0" applyAlignment="0" applyProtection="0">
      <alignment vertical="center"/>
    </xf>
    <xf numFmtId="0" fontId="51" fillId="57" borderId="0" applyNumberFormat="0" applyBorder="0" applyAlignment="0" applyProtection="0">
      <alignment vertical="center"/>
    </xf>
    <xf numFmtId="0" fontId="51" fillId="52" borderId="0" applyNumberFormat="0" applyBorder="0" applyAlignment="0" applyProtection="0">
      <alignment vertical="center"/>
    </xf>
    <xf numFmtId="0" fontId="51" fillId="53" borderId="0" applyNumberFormat="0" applyBorder="0" applyAlignment="0" applyProtection="0">
      <alignment vertical="center"/>
    </xf>
    <xf numFmtId="0" fontId="51" fillId="51" borderId="0" applyNumberFormat="0" applyBorder="0" applyAlignment="0" applyProtection="0">
      <alignment vertical="center"/>
    </xf>
    <xf numFmtId="0" fontId="66" fillId="0" borderId="0" applyNumberFormat="0" applyFill="0" applyBorder="0" applyAlignment="0" applyProtection="0">
      <alignment vertical="center"/>
    </xf>
    <xf numFmtId="0" fontId="67" fillId="59" borderId="37" applyNumberFormat="0" applyAlignment="0" applyProtection="0">
      <alignment vertical="center"/>
    </xf>
    <xf numFmtId="0" fontId="68" fillId="47" borderId="0" applyNumberFormat="0" applyBorder="0" applyAlignment="0" applyProtection="0">
      <alignment vertical="center"/>
    </xf>
    <xf numFmtId="0" fontId="69" fillId="42" borderId="42" applyNumberFormat="0" applyFont="0" applyAlignment="0" applyProtection="0">
      <alignment vertical="center"/>
    </xf>
    <xf numFmtId="0" fontId="70" fillId="0" borderId="41" applyNumberFormat="0" applyFill="0" applyAlignment="0" applyProtection="0">
      <alignment vertical="center"/>
    </xf>
    <xf numFmtId="0" fontId="71" fillId="44" borderId="36" applyNumberFormat="0" applyAlignment="0" applyProtection="0">
      <alignment vertical="center"/>
    </xf>
    <xf numFmtId="0" fontId="72" fillId="58" borderId="43" applyNumberFormat="0" applyAlignment="0" applyProtection="0">
      <alignment vertical="center"/>
    </xf>
    <xf numFmtId="0" fontId="73" fillId="41" borderId="0" applyNumberFormat="0" applyBorder="0" applyAlignment="0" applyProtection="0">
      <alignment vertical="center"/>
    </xf>
    <xf numFmtId="0" fontId="74" fillId="0" borderId="0"/>
    <xf numFmtId="0" fontId="75" fillId="43" borderId="0" applyNumberFormat="0" applyBorder="0" applyAlignment="0" applyProtection="0">
      <alignment vertical="center"/>
    </xf>
    <xf numFmtId="0" fontId="76" fillId="0" borderId="38" applyNumberFormat="0" applyFill="0" applyAlignment="0" applyProtection="0">
      <alignment vertical="center"/>
    </xf>
    <xf numFmtId="0" fontId="77" fillId="0" borderId="39" applyNumberFormat="0" applyFill="0" applyAlignment="0" applyProtection="0">
      <alignment vertical="center"/>
    </xf>
    <xf numFmtId="0" fontId="78" fillId="0" borderId="40" applyNumberFormat="0" applyFill="0" applyAlignment="0" applyProtection="0">
      <alignment vertical="center"/>
    </xf>
    <xf numFmtId="0" fontId="78" fillId="0" borderId="0" applyNumberFormat="0" applyFill="0" applyBorder="0" applyAlignment="0" applyProtection="0">
      <alignment vertical="center"/>
    </xf>
    <xf numFmtId="0" fontId="79" fillId="58" borderId="36" applyNumberFormat="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44" applyNumberFormat="0" applyFill="0" applyAlignment="0" applyProtection="0">
      <alignment vertical="center"/>
    </xf>
    <xf numFmtId="0" fontId="86" fillId="0" borderId="0" applyNumberFormat="0" applyFill="0" applyBorder="0" applyAlignment="0" applyProtection="0">
      <alignment vertical="top"/>
      <protection locked="0"/>
    </xf>
    <xf numFmtId="9" fontId="3" fillId="0" borderId="0" applyFont="0" applyFill="0" applyBorder="0" applyAlignment="0" applyProtection="0"/>
  </cellStyleXfs>
  <cellXfs count="264">
    <xf numFmtId="0" fontId="0" fillId="0" borderId="0" xfId="0"/>
    <xf numFmtId="0" fontId="0" fillId="0" borderId="0" xfId="0" applyAlignment="1">
      <alignment horizontal="center"/>
    </xf>
    <xf numFmtId="0" fontId="0" fillId="0" borderId="0" xfId="0"/>
    <xf numFmtId="0" fontId="0" fillId="34" borderId="0" xfId="0" applyFill="1"/>
    <xf numFmtId="0" fontId="0" fillId="34" borderId="0" xfId="0" applyFill="1" applyBorder="1"/>
    <xf numFmtId="0" fontId="0" fillId="0" borderId="0" xfId="0"/>
    <xf numFmtId="0" fontId="17" fillId="33" borderId="1" xfId="0" applyFont="1" applyFill="1" applyBorder="1" applyAlignment="1">
      <alignment horizontal="left"/>
    </xf>
    <xf numFmtId="44" fontId="17" fillId="33" borderId="1" xfId="1" applyFont="1" applyFill="1" applyBorder="1" applyAlignment="1">
      <alignment horizontal="left"/>
    </xf>
    <xf numFmtId="0" fontId="17" fillId="33" borderId="1" xfId="0" applyFont="1" applyFill="1" applyBorder="1" applyAlignment="1">
      <alignment horizontal="center"/>
    </xf>
    <xf numFmtId="0" fontId="0" fillId="0" borderId="0" xfId="0" applyAlignment="1">
      <alignment horizontal="center" vertical="center"/>
    </xf>
    <xf numFmtId="0" fontId="1" fillId="0" borderId="17" xfId="0" applyFont="1" applyBorder="1" applyAlignment="1">
      <alignment horizontal="center"/>
    </xf>
    <xf numFmtId="0" fontId="0" fillId="37" borderId="3" xfId="0" applyFill="1" applyBorder="1"/>
    <xf numFmtId="0" fontId="0" fillId="37" borderId="21" xfId="0" applyFill="1" applyBorder="1"/>
    <xf numFmtId="164" fontId="0" fillId="37" borderId="20" xfId="43" applyNumberFormat="1" applyFont="1" applyFill="1" applyBorder="1"/>
    <xf numFmtId="164" fontId="0" fillId="37" borderId="21" xfId="43" applyNumberFormat="1" applyFont="1" applyFill="1" applyBorder="1"/>
    <xf numFmtId="0" fontId="0" fillId="37" borderId="20" xfId="0" applyFill="1" applyBorder="1"/>
    <xf numFmtId="164" fontId="0" fillId="37" borderId="24" xfId="43" applyNumberFormat="1" applyFont="1" applyFill="1" applyBorder="1"/>
    <xf numFmtId="164" fontId="0" fillId="37" borderId="24" xfId="43" applyNumberFormat="1" applyFont="1" applyFill="1" applyBorder="1" applyAlignment="1">
      <alignment horizontal="center"/>
    </xf>
    <xf numFmtId="0" fontId="0" fillId="37" borderId="21" xfId="0" applyFill="1" applyBorder="1" applyAlignment="1">
      <alignment horizontal="center"/>
    </xf>
    <xf numFmtId="0" fontId="0" fillId="35" borderId="3" xfId="0" applyFill="1" applyBorder="1"/>
    <xf numFmtId="0" fontId="0" fillId="35" borderId="21" xfId="0" applyFill="1" applyBorder="1"/>
    <xf numFmtId="164" fontId="0" fillId="35" borderId="20" xfId="43" applyNumberFormat="1" applyFont="1" applyFill="1" applyBorder="1"/>
    <xf numFmtId="164" fontId="0" fillId="35" borderId="21" xfId="43" applyNumberFormat="1" applyFont="1" applyFill="1" applyBorder="1"/>
    <xf numFmtId="0" fontId="0" fillId="35" borderId="20" xfId="0" applyFill="1" applyBorder="1"/>
    <xf numFmtId="0" fontId="0" fillId="35" borderId="21" xfId="0" applyFill="1" applyBorder="1" applyAlignment="1">
      <alignment horizontal="center"/>
    </xf>
    <xf numFmtId="164" fontId="0" fillId="35" borderId="24" xfId="43" applyNumberFormat="1" applyFont="1" applyFill="1" applyBorder="1"/>
    <xf numFmtId="164" fontId="0" fillId="35" borderId="24" xfId="43" applyNumberFormat="1" applyFont="1" applyFill="1" applyBorder="1" applyAlignment="1">
      <alignment horizontal="center"/>
    </xf>
    <xf numFmtId="0" fontId="0" fillId="35" borderId="26" xfId="0" applyFill="1" applyBorder="1"/>
    <xf numFmtId="0" fontId="0" fillId="35" borderId="23" xfId="0" applyFill="1" applyBorder="1"/>
    <xf numFmtId="164" fontId="0" fillId="35" borderId="22" xfId="43" applyNumberFormat="1" applyFont="1" applyFill="1" applyBorder="1"/>
    <xf numFmtId="164" fontId="0" fillId="35" borderId="23" xfId="43" applyNumberFormat="1" applyFont="1" applyFill="1" applyBorder="1"/>
    <xf numFmtId="0" fontId="0" fillId="35" borderId="22" xfId="0" applyFill="1" applyBorder="1"/>
    <xf numFmtId="0" fontId="0" fillId="35" borderId="23" xfId="0" applyFill="1" applyBorder="1" applyAlignment="1">
      <alignment horizontal="center"/>
    </xf>
    <xf numFmtId="164" fontId="0" fillId="35" borderId="25" xfId="43" applyNumberFormat="1" applyFont="1" applyFill="1" applyBorder="1"/>
    <xf numFmtId="164" fontId="0" fillId="35" borderId="25" xfId="43" applyNumberFormat="1" applyFont="1" applyFill="1" applyBorder="1" applyAlignment="1">
      <alignment horizontal="center"/>
    </xf>
    <xf numFmtId="0" fontId="0" fillId="0" borderId="16" xfId="0" applyFont="1" applyBorder="1" applyAlignment="1">
      <alignment horizontal="center" vertical="top" textRotation="90"/>
    </xf>
    <xf numFmtId="0" fontId="0" fillId="0" borderId="16" xfId="0" applyBorder="1" applyAlignment="1">
      <alignment horizontal="center" vertical="top" textRotation="90"/>
    </xf>
    <xf numFmtId="0" fontId="1" fillId="0" borderId="16" xfId="0" applyFont="1" applyBorder="1" applyAlignment="1">
      <alignment horizontal="left"/>
    </xf>
    <xf numFmtId="0" fontId="0" fillId="0" borderId="2" xfId="0" applyFill="1" applyBorder="1" applyAlignment="1">
      <alignment horizontal="center"/>
    </xf>
    <xf numFmtId="0" fontId="0" fillId="0" borderId="0" xfId="0" applyAlignment="1">
      <alignment horizontal="center"/>
    </xf>
    <xf numFmtId="0" fontId="0" fillId="0" borderId="1" xfId="0" applyFill="1" applyBorder="1"/>
    <xf numFmtId="0" fontId="0" fillId="0" borderId="1" xfId="0" applyFill="1" applyBorder="1" applyAlignment="1">
      <alignment horizontal="center"/>
    </xf>
    <xf numFmtId="0" fontId="17" fillId="33" borderId="1" xfId="0" applyFont="1" applyFill="1" applyBorder="1" applyAlignment="1">
      <alignment horizontal="center"/>
    </xf>
    <xf numFmtId="44" fontId="1" fillId="34" borderId="1" xfId="1" applyFont="1" applyFill="1" applyBorder="1" applyAlignment="1">
      <alignment horizontal="center" wrapText="1"/>
    </xf>
    <xf numFmtId="0" fontId="0" fillId="0" borderId="0" xfId="0"/>
    <xf numFmtId="0" fontId="0" fillId="0" borderId="1" xfId="0" applyFill="1" applyBorder="1"/>
    <xf numFmtId="0" fontId="0" fillId="0" borderId="1" xfId="0" applyFill="1" applyBorder="1" applyAlignment="1">
      <alignment horizontal="center"/>
    </xf>
    <xf numFmtId="0" fontId="21" fillId="34" borderId="0" xfId="0" applyFont="1" applyFill="1"/>
    <xf numFmtId="0" fontId="21" fillId="0" borderId="0" xfId="0" applyFont="1"/>
    <xf numFmtId="0" fontId="21" fillId="34" borderId="0" xfId="0" applyFont="1" applyFill="1" applyBorder="1"/>
    <xf numFmtId="0" fontId="22" fillId="34" borderId="0" xfId="0" applyFont="1" applyFill="1" applyAlignment="1">
      <alignment horizontal="center"/>
    </xf>
    <xf numFmtId="0" fontId="23" fillId="0" borderId="0" xfId="0" applyFont="1"/>
    <xf numFmtId="0" fontId="24" fillId="0" borderId="0" xfId="0" applyFont="1"/>
    <xf numFmtId="0" fontId="24" fillId="34" borderId="0" xfId="0" applyFont="1" applyFill="1" applyBorder="1"/>
    <xf numFmtId="0" fontId="25" fillId="34" borderId="0" xfId="0" applyFont="1" applyFill="1" applyAlignment="1">
      <alignment vertical="center" wrapText="1"/>
    </xf>
    <xf numFmtId="0" fontId="25" fillId="34" borderId="0" xfId="0" applyFont="1" applyFill="1" applyAlignment="1">
      <alignment horizontal="left" vertical="center" wrapText="1" indent="4"/>
    </xf>
    <xf numFmtId="0" fontId="17" fillId="34" borderId="0" xfId="0" applyFont="1" applyFill="1" applyBorder="1"/>
    <xf numFmtId="164" fontId="17" fillId="34" borderId="0" xfId="43" applyNumberFormat="1" applyFont="1" applyFill="1" applyBorder="1"/>
    <xf numFmtId="164" fontId="17" fillId="34" borderId="0" xfId="43" applyNumberFormat="1" applyFont="1" applyFill="1" applyBorder="1" applyAlignment="1">
      <alignment horizontal="center"/>
    </xf>
    <xf numFmtId="0" fontId="17" fillId="34" borderId="0" xfId="0" applyFont="1" applyFill="1"/>
    <xf numFmtId="0" fontId="0" fillId="0" borderId="28" xfId="0"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165" fontId="0" fillId="37" borderId="27" xfId="0" applyNumberFormat="1" applyFill="1" applyBorder="1"/>
    <xf numFmtId="0" fontId="0" fillId="37" borderId="19" xfId="0" applyFill="1" applyBorder="1"/>
    <xf numFmtId="164" fontId="0" fillId="37" borderId="18" xfId="43" applyNumberFormat="1" applyFont="1" applyFill="1" applyBorder="1"/>
    <xf numFmtId="164" fontId="0" fillId="37" borderId="19" xfId="43" applyNumberFormat="1" applyFont="1" applyFill="1" applyBorder="1"/>
    <xf numFmtId="0" fontId="0" fillId="37" borderId="18" xfId="0" applyFill="1" applyBorder="1"/>
    <xf numFmtId="0" fontId="0" fillId="37" borderId="19" xfId="0" applyFill="1" applyBorder="1" applyAlignment="1">
      <alignment horizontal="center"/>
    </xf>
    <xf numFmtId="164" fontId="0" fillId="37" borderId="32" xfId="43" applyNumberFormat="1" applyFont="1" applyFill="1" applyBorder="1"/>
    <xf numFmtId="164" fontId="0" fillId="37" borderId="32" xfId="43" applyNumberFormat="1" applyFont="1" applyFill="1" applyBorder="1" applyAlignment="1">
      <alignment horizontal="center"/>
    </xf>
    <xf numFmtId="0" fontId="0" fillId="37" borderId="26" xfId="0" applyFill="1" applyBorder="1"/>
    <xf numFmtId="0" fontId="0" fillId="37" borderId="23" xfId="0" applyFill="1" applyBorder="1"/>
    <xf numFmtId="164" fontId="0" fillId="37" borderId="22" xfId="43" applyNumberFormat="1" applyFont="1" applyFill="1" applyBorder="1"/>
    <xf numFmtId="164" fontId="0" fillId="37" borderId="23" xfId="43" applyNumberFormat="1" applyFont="1" applyFill="1" applyBorder="1"/>
    <xf numFmtId="0" fontId="0" fillId="37" borderId="22" xfId="0" applyFill="1" applyBorder="1"/>
    <xf numFmtId="0" fontId="0" fillId="37" borderId="23" xfId="0" applyFill="1" applyBorder="1" applyAlignment="1">
      <alignment horizontal="center"/>
    </xf>
    <xf numFmtId="164" fontId="0" fillId="37" borderId="25" xfId="43" applyNumberFormat="1" applyFont="1" applyFill="1" applyBorder="1"/>
    <xf numFmtId="164" fontId="0" fillId="37" borderId="25" xfId="43" applyNumberFormat="1" applyFont="1" applyFill="1" applyBorder="1" applyAlignment="1">
      <alignment horizontal="center"/>
    </xf>
    <xf numFmtId="164" fontId="0" fillId="34" borderId="0" xfId="43" applyNumberFormat="1" applyFont="1" applyFill="1" applyBorder="1"/>
    <xf numFmtId="0" fontId="0" fillId="34" borderId="0" xfId="0" applyFill="1" applyBorder="1" applyAlignment="1">
      <alignment horizontal="center"/>
    </xf>
    <xf numFmtId="0" fontId="0" fillId="35" borderId="27" xfId="0" applyFill="1" applyBorder="1"/>
    <xf numFmtId="0" fontId="0" fillId="35" borderId="19" xfId="0" applyFill="1" applyBorder="1"/>
    <xf numFmtId="164" fontId="0" fillId="35" borderId="18" xfId="43" applyNumberFormat="1" applyFont="1" applyFill="1" applyBorder="1"/>
    <xf numFmtId="164" fontId="0" fillId="35" borderId="19" xfId="43" applyNumberFormat="1" applyFont="1" applyFill="1" applyBorder="1"/>
    <xf numFmtId="0" fontId="0" fillId="35" borderId="18" xfId="0" applyFill="1" applyBorder="1"/>
    <xf numFmtId="0" fontId="0" fillId="35" borderId="19" xfId="0" applyFill="1" applyBorder="1" applyAlignment="1">
      <alignment horizontal="center"/>
    </xf>
    <xf numFmtId="164" fontId="0" fillId="35" borderId="32" xfId="43" applyNumberFormat="1" applyFont="1" applyFill="1" applyBorder="1"/>
    <xf numFmtId="164" fontId="0" fillId="35" borderId="32" xfId="43" applyNumberFormat="1" applyFont="1" applyFill="1" applyBorder="1" applyAlignment="1">
      <alignment horizontal="center"/>
    </xf>
    <xf numFmtId="44" fontId="0" fillId="0" borderId="0" xfId="0" applyNumberFormat="1"/>
    <xf numFmtId="0" fontId="20" fillId="0" borderId="0" xfId="0" applyFont="1"/>
    <xf numFmtId="44" fontId="35" fillId="34" borderId="1" xfId="1" applyFont="1" applyFill="1" applyBorder="1" applyAlignment="1"/>
    <xf numFmtId="0" fontId="85" fillId="34" borderId="0" xfId="0" applyFont="1" applyFill="1" applyAlignment="1">
      <alignment horizontal="center"/>
    </xf>
    <xf numFmtId="0" fontId="20" fillId="34" borderId="0" xfId="0" applyFont="1" applyFill="1"/>
    <xf numFmtId="0" fontId="84" fillId="34" borderId="0" xfId="0" applyFont="1" applyFill="1"/>
    <xf numFmtId="0" fontId="31" fillId="34" borderId="0" xfId="0" applyFont="1" applyFill="1" applyAlignment="1">
      <alignment horizontal="right"/>
    </xf>
    <xf numFmtId="0" fontId="24" fillId="34" borderId="0" xfId="0" applyFont="1" applyFill="1"/>
    <xf numFmtId="0" fontId="23" fillId="34" borderId="0" xfId="0" applyFont="1" applyFill="1"/>
    <xf numFmtId="44" fontId="35" fillId="34" borderId="1" xfId="1" applyFont="1" applyFill="1" applyBorder="1" applyAlignment="1">
      <alignment shrinkToFit="1"/>
    </xf>
    <xf numFmtId="0" fontId="87" fillId="34" borderId="0" xfId="0" applyFont="1" applyFill="1"/>
    <xf numFmtId="0" fontId="88" fillId="34" borderId="0" xfId="0" applyFont="1" applyFill="1"/>
    <xf numFmtId="0" fontId="89" fillId="34" borderId="0" xfId="259" applyFont="1" applyFill="1" applyAlignment="1" applyProtection="1">
      <alignment horizontal="center"/>
    </xf>
    <xf numFmtId="0" fontId="94" fillId="33" borderId="0" xfId="0" applyFont="1" applyFill="1" applyBorder="1" applyAlignment="1">
      <alignment horizontal="center"/>
    </xf>
    <xf numFmtId="49" fontId="20" fillId="36" borderId="15" xfId="0" applyNumberFormat="1" applyFont="1" applyFill="1" applyBorder="1" applyAlignment="1" applyProtection="1">
      <alignment horizontal="center" vertical="center" shrinkToFit="1"/>
      <protection locked="0"/>
    </xf>
    <xf numFmtId="0" fontId="20" fillId="34" borderId="0" xfId="0" applyFont="1" applyFill="1" applyAlignment="1">
      <alignment horizontal="right" vertical="center"/>
    </xf>
    <xf numFmtId="167" fontId="20" fillId="36" borderId="15" xfId="0" applyNumberFormat="1" applyFont="1" applyFill="1" applyBorder="1" applyAlignment="1" applyProtection="1">
      <alignment horizontal="center" vertical="center" shrinkToFit="1"/>
      <protection locked="0"/>
    </xf>
    <xf numFmtId="0" fontId="84" fillId="0" borderId="0" xfId="0" applyFont="1"/>
    <xf numFmtId="44" fontId="20" fillId="34" borderId="0" xfId="0" applyNumberFormat="1" applyFont="1" applyFill="1" applyBorder="1" applyAlignment="1">
      <alignment horizontal="center" vertical="center"/>
    </xf>
    <xf numFmtId="0" fontId="31" fillId="34" borderId="0" xfId="0" applyFont="1" applyFill="1"/>
    <xf numFmtId="0" fontId="20" fillId="34" borderId="35" xfId="0" applyFont="1" applyFill="1" applyBorder="1" applyProtection="1">
      <protection locked="0"/>
    </xf>
    <xf numFmtId="44" fontId="20" fillId="34" borderId="15" xfId="0" applyNumberFormat="1" applyFont="1" applyFill="1" applyBorder="1" applyAlignment="1">
      <alignment horizontal="center" vertical="center" shrinkToFit="1"/>
    </xf>
    <xf numFmtId="0" fontId="31" fillId="34" borderId="0" xfId="0" applyFont="1" applyFill="1" applyAlignment="1">
      <alignment horizontal="right" vertical="center"/>
    </xf>
    <xf numFmtId="0" fontId="20" fillId="34" borderId="0" xfId="0" applyFont="1" applyFill="1" applyBorder="1" applyAlignment="1">
      <alignment horizontal="left" shrinkToFit="1"/>
    </xf>
    <xf numFmtId="0" fontId="31" fillId="34" borderId="0" xfId="0" applyFont="1" applyFill="1" applyBorder="1" applyAlignment="1">
      <alignment horizontal="right"/>
    </xf>
    <xf numFmtId="0" fontId="20" fillId="34" borderId="0" xfId="0" applyFont="1" applyFill="1" applyBorder="1" applyAlignment="1"/>
    <xf numFmtId="0" fontId="20" fillId="34" borderId="0" xfId="0" applyFont="1" applyFill="1" applyBorder="1"/>
    <xf numFmtId="49" fontId="91" fillId="35" borderId="45" xfId="0" applyNumberFormat="1" applyFont="1" applyFill="1" applyBorder="1" applyAlignment="1" applyProtection="1">
      <alignment horizontal="center" shrinkToFit="1"/>
      <protection locked="0"/>
    </xf>
    <xf numFmtId="0" fontId="91" fillId="35" borderId="45" xfId="0" applyFont="1" applyFill="1" applyBorder="1" applyAlignment="1" applyProtection="1">
      <alignment horizontal="center" shrinkToFit="1"/>
      <protection locked="0"/>
    </xf>
    <xf numFmtId="44" fontId="32" fillId="34" borderId="1" xfId="0" applyNumberFormat="1" applyFont="1" applyFill="1" applyBorder="1" applyAlignment="1">
      <alignment horizontal="center" wrapText="1"/>
    </xf>
    <xf numFmtId="0" fontId="32" fillId="34" borderId="1" xfId="0" applyFont="1" applyFill="1" applyBorder="1" applyAlignment="1">
      <alignment horizontal="center" vertical="center"/>
    </xf>
    <xf numFmtId="0" fontId="0" fillId="0" borderId="0" xfId="0"/>
    <xf numFmtId="0" fontId="0" fillId="34" borderId="0" xfId="0" applyFill="1"/>
    <xf numFmtId="0" fontId="0" fillId="34" borderId="0" xfId="0" applyFill="1" applyBorder="1"/>
    <xf numFmtId="0" fontId="0" fillId="0" borderId="1" xfId="0" applyFill="1" applyBorder="1"/>
    <xf numFmtId="0" fontId="0" fillId="0" borderId="1" xfId="0" applyFill="1" applyBorder="1" applyAlignment="1">
      <alignment horizontal="center"/>
    </xf>
    <xf numFmtId="44" fontId="3" fillId="0" borderId="1" xfId="1" applyFont="1" applyFill="1" applyBorder="1"/>
    <xf numFmtId="0" fontId="21" fillId="34" borderId="0" xfId="0" applyFont="1" applyFill="1"/>
    <xf numFmtId="0" fontId="21" fillId="0" borderId="0" xfId="0" applyFont="1"/>
    <xf numFmtId="0" fontId="21" fillId="34" borderId="0" xfId="0" applyFont="1" applyFill="1" applyBorder="1"/>
    <xf numFmtId="0" fontId="22" fillId="34" borderId="0" xfId="0" applyFont="1" applyFill="1" applyAlignment="1">
      <alignment horizontal="center"/>
    </xf>
    <xf numFmtId="0" fontId="23" fillId="0" borderId="0" xfId="0" applyFont="1"/>
    <xf numFmtId="0" fontId="24" fillId="0" borderId="0" xfId="0" applyFont="1"/>
    <xf numFmtId="0" fontId="25" fillId="34" borderId="0" xfId="0" applyFont="1" applyFill="1" applyAlignment="1">
      <alignment vertical="center" wrapText="1"/>
    </xf>
    <xf numFmtId="0" fontId="17" fillId="34" borderId="0" xfId="0" applyFont="1" applyFill="1"/>
    <xf numFmtId="0" fontId="20" fillId="0" borderId="0" xfId="0" applyFont="1"/>
    <xf numFmtId="0" fontId="33" fillId="0" borderId="0" xfId="0" applyFont="1"/>
    <xf numFmtId="0" fontId="33" fillId="34" borderId="0" xfId="0" applyFont="1" applyFill="1" applyBorder="1"/>
    <xf numFmtId="0" fontId="33" fillId="34" borderId="0" xfId="0" applyFont="1" applyFill="1"/>
    <xf numFmtId="0" fontId="20" fillId="34" borderId="0" xfId="0" applyFont="1" applyFill="1"/>
    <xf numFmtId="0" fontId="84" fillId="34" borderId="0" xfId="0" applyFont="1" applyFill="1"/>
    <xf numFmtId="0" fontId="31" fillId="34" borderId="0" xfId="0" applyFont="1" applyFill="1" applyAlignment="1">
      <alignment horizontal="right"/>
    </xf>
    <xf numFmtId="0" fontId="24" fillId="34" borderId="0" xfId="0" applyFont="1" applyFill="1"/>
    <xf numFmtId="0" fontId="23" fillId="34" borderId="0" xfId="0" applyFont="1" applyFill="1"/>
    <xf numFmtId="44" fontId="35" fillId="34" borderId="1" xfId="1" applyFont="1" applyFill="1" applyBorder="1" applyAlignment="1">
      <alignment shrinkToFit="1"/>
    </xf>
    <xf numFmtId="0" fontId="1" fillId="0" borderId="48" xfId="0" applyFont="1" applyBorder="1" applyAlignment="1">
      <alignment horizontal="center"/>
    </xf>
    <xf numFmtId="0" fontId="0" fillId="0" borderId="49" xfId="0" applyBorder="1" applyAlignment="1">
      <alignment horizontal="center" wrapText="1"/>
    </xf>
    <xf numFmtId="0" fontId="0" fillId="37" borderId="48" xfId="0" applyFill="1" applyBorder="1"/>
    <xf numFmtId="0" fontId="0" fillId="37" borderId="4" xfId="0" applyFill="1" applyBorder="1"/>
    <xf numFmtId="0" fontId="0" fillId="37" borderId="50" xfId="0" applyFill="1" applyBorder="1"/>
    <xf numFmtId="0" fontId="0" fillId="35" borderId="48" xfId="0" applyFill="1" applyBorder="1"/>
    <xf numFmtId="0" fontId="0" fillId="35" borderId="4" xfId="0" applyFill="1" applyBorder="1"/>
    <xf numFmtId="0" fontId="0" fillId="35" borderId="50" xfId="0" applyFill="1" applyBorder="1"/>
    <xf numFmtId="0" fontId="31" fillId="34" borderId="0" xfId="0" applyFont="1" applyFill="1" applyBorder="1" applyAlignment="1">
      <alignment horizontal="right"/>
    </xf>
    <xf numFmtId="0" fontId="32" fillId="34" borderId="1" xfId="0" applyFont="1" applyFill="1" applyBorder="1" applyAlignment="1">
      <alignment horizontal="center" vertical="center"/>
    </xf>
    <xf numFmtId="0" fontId="91" fillId="35" borderId="45" xfId="0" applyFont="1" applyFill="1" applyBorder="1" applyAlignment="1" applyProtection="1">
      <alignment horizontal="center" shrinkToFit="1"/>
    </xf>
    <xf numFmtId="0" fontId="0" fillId="0" borderId="1" xfId="0" applyBorder="1" applyAlignment="1">
      <alignment vertical="top"/>
    </xf>
    <xf numFmtId="0" fontId="0" fillId="0" borderId="1" xfId="0" applyBorder="1" applyAlignment="1">
      <alignment vertical="top" wrapText="1"/>
    </xf>
    <xf numFmtId="0" fontId="1" fillId="0" borderId="1" xfId="0" applyFont="1" applyBorder="1"/>
    <xf numFmtId="0" fontId="95" fillId="0" borderId="1" xfId="0" applyFont="1" applyBorder="1" applyAlignment="1">
      <alignment horizontal="center"/>
    </xf>
    <xf numFmtId="0" fontId="95" fillId="0" borderId="1" xfId="0" applyFont="1" applyBorder="1"/>
    <xf numFmtId="0" fontId="0" fillId="0" borderId="0" xfId="0" applyFont="1" applyAlignment="1">
      <alignment horizontal="left"/>
    </xf>
    <xf numFmtId="0" fontId="0" fillId="0" borderId="0" xfId="0" applyAlignment="1">
      <alignment horizontal="left"/>
    </xf>
    <xf numFmtId="0" fontId="105" fillId="34" borderId="1" xfId="0" applyFont="1" applyFill="1" applyBorder="1" applyAlignment="1">
      <alignment horizontal="left"/>
    </xf>
    <xf numFmtId="0" fontId="0" fillId="0" borderId="1" xfId="0" applyBorder="1" applyAlignment="1">
      <alignment horizontal="left"/>
    </xf>
    <xf numFmtId="0" fontId="106" fillId="34" borderId="0" xfId="0" applyFont="1" applyFill="1"/>
    <xf numFmtId="0" fontId="107" fillId="34" borderId="0" xfId="0" applyFont="1" applyFill="1"/>
    <xf numFmtId="0" fontId="32" fillId="34" borderId="1" xfId="0" applyFont="1" applyFill="1" applyBorder="1" applyAlignment="1">
      <alignment horizontal="center" vertical="center"/>
    </xf>
    <xf numFmtId="0" fontId="20" fillId="34" borderId="0" xfId="0" applyFont="1" applyFill="1" applyBorder="1" applyAlignment="1">
      <alignment horizontal="center" vertical="center"/>
    </xf>
    <xf numFmtId="0" fontId="20" fillId="34" borderId="1" xfId="0" applyFont="1" applyFill="1" applyBorder="1" applyAlignment="1" applyProtection="1">
      <alignment horizontal="center" vertical="center"/>
      <protection locked="0"/>
    </xf>
    <xf numFmtId="0" fontId="20" fillId="34" borderId="0" xfId="0" applyFont="1" applyFill="1" applyBorder="1" applyAlignment="1" applyProtection="1">
      <alignment horizontal="center" vertical="center"/>
      <protection locked="0"/>
    </xf>
    <xf numFmtId="44" fontId="20" fillId="34" borderId="0" xfId="1" applyFont="1" applyFill="1" applyBorder="1" applyAlignment="1" applyProtection="1">
      <alignment vertical="center"/>
      <protection locked="0"/>
    </xf>
    <xf numFmtId="0" fontId="20" fillId="34" borderId="0" xfId="0" applyFont="1" applyFill="1" applyBorder="1" applyAlignment="1" applyProtection="1">
      <alignment horizontal="right" vertical="center"/>
      <protection locked="0"/>
    </xf>
    <xf numFmtId="44" fontId="31" fillId="34" borderId="0" xfId="1" applyFont="1" applyFill="1" applyBorder="1" applyAlignment="1" applyProtection="1">
      <alignment horizontal="right" vertical="center"/>
      <protection locked="0"/>
    </xf>
    <xf numFmtId="44" fontId="20" fillId="34" borderId="0" xfId="0" applyNumberFormat="1" applyFont="1" applyFill="1" applyBorder="1" applyAlignment="1" applyProtection="1">
      <alignment horizontal="center" vertical="center" wrapText="1"/>
      <protection locked="0"/>
    </xf>
    <xf numFmtId="0" fontId="20" fillId="34" borderId="0" xfId="0" applyFont="1" applyFill="1" applyBorder="1" applyAlignment="1" applyProtection="1">
      <alignment horizontal="center" vertical="center"/>
      <protection locked="0"/>
    </xf>
    <xf numFmtId="44" fontId="20" fillId="34" borderId="0" xfId="1" applyFont="1" applyFill="1" applyBorder="1" applyAlignment="1" applyProtection="1">
      <alignment horizontal="center" vertical="center"/>
      <protection locked="0"/>
    </xf>
    <xf numFmtId="44" fontId="20" fillId="34" borderId="0" xfId="1" applyFont="1" applyFill="1" applyBorder="1" applyAlignment="1">
      <alignment horizontal="center" vertical="center"/>
    </xf>
    <xf numFmtId="0" fontId="20" fillId="34" borderId="1" xfId="0" applyFont="1" applyFill="1" applyBorder="1" applyAlignment="1" applyProtection="1">
      <alignment horizontal="center" vertical="center"/>
      <protection locked="0"/>
    </xf>
    <xf numFmtId="0" fontId="95" fillId="65" borderId="0" xfId="0" applyFont="1" applyFill="1"/>
    <xf numFmtId="0" fontId="110" fillId="65" borderId="0" xfId="0" applyFont="1" applyFill="1" applyAlignment="1">
      <alignment horizontal="right"/>
    </xf>
    <xf numFmtId="0" fontId="111" fillId="65" borderId="0" xfId="0" applyFont="1" applyFill="1"/>
    <xf numFmtId="0" fontId="95" fillId="65" borderId="0" xfId="0" applyFont="1" applyFill="1" applyAlignment="1">
      <alignment horizontal="right"/>
    </xf>
    <xf numFmtId="49" fontId="95" fillId="65" borderId="0" xfId="0" applyNumberFormat="1" applyFont="1" applyFill="1" applyAlignment="1">
      <alignment horizontal="center"/>
    </xf>
    <xf numFmtId="165" fontId="110" fillId="65" borderId="0" xfId="0" applyNumberFormat="1" applyFont="1" applyFill="1" applyAlignment="1">
      <alignment horizontal="center"/>
    </xf>
    <xf numFmtId="0" fontId="110" fillId="65" borderId="0" xfId="0" applyNumberFormat="1" applyFont="1" applyFill="1" applyAlignment="1">
      <alignment horizontal="center"/>
    </xf>
    <xf numFmtId="0" fontId="110" fillId="65" borderId="0" xfId="0" applyFont="1" applyFill="1" applyBorder="1"/>
    <xf numFmtId="0" fontId="95" fillId="65" borderId="0" xfId="0" applyFont="1" applyFill="1" applyBorder="1"/>
    <xf numFmtId="49" fontId="95" fillId="65" borderId="0" xfId="0" applyNumberFormat="1" applyFont="1" applyFill="1" applyBorder="1" applyAlignment="1">
      <alignment horizontal="center"/>
    </xf>
    <xf numFmtId="0" fontId="110" fillId="65" borderId="0" xfId="0" applyFont="1" applyFill="1"/>
    <xf numFmtId="0" fontId="112" fillId="65" borderId="0" xfId="0" applyFont="1" applyFill="1"/>
    <xf numFmtId="0" fontId="112" fillId="65" borderId="0" xfId="0" applyFont="1" applyFill="1" applyBorder="1"/>
    <xf numFmtId="166" fontId="0" fillId="0" borderId="1" xfId="0" applyNumberFormat="1" applyBorder="1" applyAlignment="1">
      <alignment horizontal="left"/>
    </xf>
    <xf numFmtId="0" fontId="113" fillId="0" borderId="1" xfId="259" applyFont="1" applyBorder="1" applyAlignment="1" applyProtection="1">
      <alignment horizontal="left"/>
    </xf>
    <xf numFmtId="0" fontId="86" fillId="0" borderId="1" xfId="259" applyBorder="1" applyAlignment="1" applyProtection="1">
      <alignment horizontal="left"/>
    </xf>
    <xf numFmtId="0" fontId="115" fillId="0" borderId="0" xfId="0" applyFont="1"/>
    <xf numFmtId="49" fontId="0" fillId="0" borderId="1" xfId="0" applyNumberFormat="1" applyBorder="1" applyAlignment="1">
      <alignment horizontal="left"/>
    </xf>
    <xf numFmtId="0" fontId="116" fillId="0" borderId="0" xfId="0" applyFont="1"/>
    <xf numFmtId="14" fontId="88" fillId="34" borderId="0" xfId="0" applyNumberFormat="1" applyFont="1" applyFill="1" applyAlignment="1">
      <alignment horizontal="left"/>
    </xf>
    <xf numFmtId="0" fontId="20" fillId="36" borderId="2" xfId="0" applyFont="1" applyFill="1" applyBorder="1" applyAlignment="1" applyProtection="1">
      <alignment horizontal="left" shrinkToFit="1"/>
      <protection locked="0"/>
    </xf>
    <xf numFmtId="0" fontId="20" fillId="36" borderId="4" xfId="0" applyFont="1" applyFill="1" applyBorder="1" applyAlignment="1" applyProtection="1">
      <alignment horizontal="left" shrinkToFit="1"/>
      <protection locked="0"/>
    </xf>
    <xf numFmtId="0" fontId="20" fillId="36" borderId="3" xfId="0" applyFont="1" applyFill="1" applyBorder="1" applyAlignment="1" applyProtection="1">
      <alignment horizontal="left" shrinkToFit="1"/>
      <protection locked="0"/>
    </xf>
    <xf numFmtId="0" fontId="20" fillId="36" borderId="1" xfId="0" applyFont="1" applyFill="1" applyBorder="1" applyAlignment="1" applyProtection="1">
      <alignment horizontal="left" shrinkToFit="1"/>
      <protection locked="0"/>
    </xf>
    <xf numFmtId="166" fontId="20" fillId="36" borderId="2" xfId="0" applyNumberFormat="1" applyFont="1" applyFill="1" applyBorder="1" applyAlignment="1" applyProtection="1">
      <alignment horizontal="left" shrinkToFit="1"/>
      <protection locked="0"/>
    </xf>
    <xf numFmtId="166" fontId="20" fillId="36" borderId="4" xfId="0" applyNumberFormat="1" applyFont="1" applyFill="1" applyBorder="1" applyAlignment="1" applyProtection="1">
      <alignment horizontal="left" shrinkToFit="1"/>
      <protection locked="0"/>
    </xf>
    <xf numFmtId="166" fontId="20" fillId="36" borderId="3" xfId="0" applyNumberFormat="1" applyFont="1" applyFill="1" applyBorder="1" applyAlignment="1" applyProtection="1">
      <alignment horizontal="left" shrinkToFit="1"/>
      <protection locked="0"/>
    </xf>
    <xf numFmtId="166" fontId="114" fillId="64" borderId="1" xfId="259" applyNumberFormat="1" applyFont="1" applyFill="1" applyBorder="1" applyAlignment="1" applyProtection="1">
      <alignment horizontal="left" shrinkToFit="1"/>
      <protection locked="0"/>
    </xf>
    <xf numFmtId="166" fontId="84" fillId="64" borderId="1" xfId="0" applyNumberFormat="1" applyFont="1" applyFill="1" applyBorder="1" applyAlignment="1" applyProtection="1">
      <alignment horizontal="left" shrinkToFit="1"/>
      <protection locked="0"/>
    </xf>
    <xf numFmtId="166" fontId="20" fillId="64" borderId="1" xfId="0" applyNumberFormat="1" applyFont="1" applyFill="1" applyBorder="1" applyAlignment="1" applyProtection="1">
      <alignment horizontal="left" shrinkToFit="1"/>
      <protection locked="0"/>
    </xf>
    <xf numFmtId="0" fontId="34" fillId="34" borderId="4" xfId="0" applyNumberFormat="1" applyFont="1" applyFill="1" applyBorder="1" applyAlignment="1">
      <alignment horizontal="center"/>
    </xf>
    <xf numFmtId="0" fontId="34" fillId="34" borderId="3" xfId="0" applyNumberFormat="1" applyFont="1" applyFill="1" applyBorder="1" applyAlignment="1">
      <alignment horizontal="center"/>
    </xf>
    <xf numFmtId="0" fontId="35" fillId="34" borderId="1" xfId="0" applyFont="1" applyFill="1" applyBorder="1" applyAlignment="1">
      <alignment horizontal="left"/>
    </xf>
    <xf numFmtId="0" fontId="20" fillId="34" borderId="0" xfId="0" applyFont="1" applyFill="1" applyAlignment="1">
      <alignment horizontal="left" shrinkToFit="1"/>
    </xf>
    <xf numFmtId="0" fontId="19" fillId="34" borderId="0" xfId="0" applyFont="1" applyFill="1" applyAlignment="1">
      <alignment horizontal="center"/>
    </xf>
    <xf numFmtId="0" fontId="0" fillId="34" borderId="0" xfId="0" applyFill="1" applyAlignment="1"/>
    <xf numFmtId="166" fontId="54" fillId="64" borderId="1" xfId="0" applyNumberFormat="1" applyFont="1" applyFill="1" applyBorder="1" applyAlignment="1" applyProtection="1">
      <alignment horizontal="left" shrinkToFit="1"/>
      <protection locked="0"/>
    </xf>
    <xf numFmtId="0" fontId="25" fillId="34" borderId="0" xfId="0" applyFont="1" applyFill="1" applyAlignment="1">
      <alignment horizontal="left" vertical="center" wrapText="1"/>
    </xf>
    <xf numFmtId="0" fontId="31" fillId="34" borderId="0" xfId="0" applyFont="1" applyFill="1" applyBorder="1" applyAlignment="1">
      <alignment horizontal="right"/>
    </xf>
    <xf numFmtId="0" fontId="31" fillId="34" borderId="46" xfId="0" applyFont="1" applyFill="1" applyBorder="1" applyAlignment="1">
      <alignment horizontal="right"/>
    </xf>
    <xf numFmtId="0" fontId="20" fillId="34" borderId="47" xfId="0" applyFont="1" applyFill="1" applyBorder="1" applyAlignment="1">
      <alignment horizontal="left"/>
    </xf>
    <xf numFmtId="0" fontId="20" fillId="34" borderId="0" xfId="0" applyFont="1" applyFill="1" applyBorder="1" applyAlignment="1">
      <alignment horizontal="left"/>
    </xf>
    <xf numFmtId="0" fontId="93" fillId="34" borderId="0" xfId="0" applyFont="1" applyFill="1" applyBorder="1" applyAlignment="1">
      <alignment horizontal="center" shrinkToFit="1"/>
    </xf>
    <xf numFmtId="0" fontId="31" fillId="34" borderId="0" xfId="0" applyFont="1" applyFill="1" applyAlignment="1">
      <alignment horizontal="right"/>
    </xf>
    <xf numFmtId="0" fontId="20" fillId="34" borderId="47" xfId="0" applyFont="1" applyFill="1" applyBorder="1" applyAlignment="1">
      <alignment horizontal="left" shrinkToFit="1"/>
    </xf>
    <xf numFmtId="0" fontId="20" fillId="34" borderId="0" xfId="0" applyFont="1" applyFill="1" applyBorder="1" applyAlignment="1">
      <alignment horizontal="left" shrinkToFit="1"/>
    </xf>
    <xf numFmtId="0" fontId="32" fillId="34" borderId="1" xfId="0" applyFont="1" applyFill="1" applyBorder="1" applyAlignment="1">
      <alignment horizontal="center" vertical="center"/>
    </xf>
    <xf numFmtId="44" fontId="32" fillId="34" borderId="4" xfId="0" applyNumberFormat="1" applyFont="1" applyFill="1" applyBorder="1" applyAlignment="1">
      <alignment horizontal="center" vertical="center" wrapText="1"/>
    </xf>
    <xf numFmtId="44" fontId="32" fillId="34" borderId="3" xfId="0" applyNumberFormat="1" applyFont="1" applyFill="1" applyBorder="1" applyAlignment="1">
      <alignment horizontal="center" vertical="center" wrapText="1"/>
    </xf>
    <xf numFmtId="165" fontId="34" fillId="34" borderId="4" xfId="0" applyNumberFormat="1" applyFont="1" applyFill="1" applyBorder="1" applyAlignment="1">
      <alignment horizontal="center"/>
    </xf>
    <xf numFmtId="165" fontId="34" fillId="34" borderId="3" xfId="0" applyNumberFormat="1" applyFont="1" applyFill="1" applyBorder="1" applyAlignment="1">
      <alignment horizontal="center"/>
    </xf>
    <xf numFmtId="49" fontId="20" fillId="34" borderId="1" xfId="0" applyNumberFormat="1" applyFont="1" applyFill="1" applyBorder="1" applyAlignment="1" applyProtection="1">
      <alignment horizontal="left" vertical="center" wrapText="1" shrinkToFit="1"/>
      <protection locked="0"/>
    </xf>
    <xf numFmtId="49" fontId="20" fillId="34" borderId="1" xfId="0" applyNumberFormat="1" applyFont="1" applyFill="1" applyBorder="1" applyAlignment="1" applyProtection="1">
      <alignment horizontal="left" vertical="center" shrinkToFit="1"/>
      <protection locked="0"/>
    </xf>
    <xf numFmtId="49" fontId="20" fillId="34" borderId="2" xfId="0" applyNumberFormat="1" applyFont="1" applyFill="1" applyBorder="1" applyAlignment="1" applyProtection="1">
      <alignment horizontal="left" vertical="center" shrinkToFit="1"/>
      <protection locked="0"/>
    </xf>
    <xf numFmtId="49" fontId="20" fillId="34" borderId="4" xfId="0" applyNumberFormat="1" applyFont="1" applyFill="1" applyBorder="1" applyAlignment="1" applyProtection="1">
      <alignment horizontal="left" vertical="center" shrinkToFit="1"/>
      <protection locked="0"/>
    </xf>
    <xf numFmtId="49" fontId="20" fillId="34" borderId="3" xfId="0" applyNumberFormat="1" applyFont="1" applyFill="1" applyBorder="1" applyAlignment="1" applyProtection="1">
      <alignment horizontal="left" vertical="center" shrinkToFit="1"/>
      <protection locked="0"/>
    </xf>
    <xf numFmtId="44" fontId="20" fillId="34" borderId="2" xfId="1" applyFont="1" applyFill="1" applyBorder="1" applyAlignment="1" applyProtection="1">
      <alignment horizontal="center" vertical="center"/>
      <protection locked="0"/>
    </xf>
    <xf numFmtId="44" fontId="20" fillId="34" borderId="4" xfId="1" applyFont="1" applyFill="1" applyBorder="1" applyAlignment="1" applyProtection="1">
      <alignment horizontal="center" vertical="center"/>
      <protection locked="0"/>
    </xf>
    <xf numFmtId="44" fontId="20" fillId="34" borderId="3" xfId="1" applyFont="1" applyFill="1" applyBorder="1" applyAlignment="1" applyProtection="1">
      <alignment horizontal="center" vertical="center"/>
      <protection locked="0"/>
    </xf>
    <xf numFmtId="44" fontId="20" fillId="34" borderId="2" xfId="1" applyFont="1" applyFill="1" applyBorder="1" applyAlignment="1">
      <alignment horizontal="center" vertical="center"/>
    </xf>
    <xf numFmtId="44" fontId="20" fillId="34" borderId="4" xfId="1" applyFont="1" applyFill="1" applyBorder="1" applyAlignment="1">
      <alignment horizontal="center" vertical="center"/>
    </xf>
    <xf numFmtId="44" fontId="20" fillId="34" borderId="3" xfId="1" applyFont="1" applyFill="1" applyBorder="1" applyAlignment="1">
      <alignment horizontal="center" vertical="center"/>
    </xf>
    <xf numFmtId="166" fontId="20" fillId="36" borderId="1" xfId="0" applyNumberFormat="1" applyFont="1" applyFill="1" applyBorder="1" applyAlignment="1" applyProtection="1">
      <alignment horizontal="left" shrinkToFit="1"/>
      <protection locked="0"/>
    </xf>
    <xf numFmtId="44" fontId="32" fillId="34" borderId="1" xfId="0" applyNumberFormat="1" applyFont="1" applyFill="1" applyBorder="1" applyAlignment="1">
      <alignment horizontal="center" vertical="center" wrapText="1"/>
    </xf>
    <xf numFmtId="44" fontId="20" fillId="34" borderId="0" xfId="0" applyNumberFormat="1" applyFont="1" applyFill="1" applyBorder="1" applyAlignment="1">
      <alignment horizontal="center" vertical="center" wrapText="1"/>
    </xf>
    <xf numFmtId="0" fontId="20" fillId="34" borderId="0" xfId="0" applyFont="1" applyFill="1" applyBorder="1" applyAlignment="1">
      <alignment horizontal="center" vertical="center"/>
    </xf>
    <xf numFmtId="44" fontId="20" fillId="34" borderId="0" xfId="1" applyFont="1" applyFill="1" applyBorder="1" applyAlignment="1">
      <alignment horizontal="center" vertical="center"/>
    </xf>
    <xf numFmtId="44" fontId="20" fillId="34" borderId="1" xfId="1" applyFont="1" applyFill="1" applyBorder="1" applyAlignment="1">
      <alignment horizontal="center" vertical="center"/>
    </xf>
    <xf numFmtId="0" fontId="20" fillId="34" borderId="1" xfId="0" applyFont="1" applyFill="1" applyBorder="1" applyAlignment="1" applyProtection="1">
      <alignment horizontal="center"/>
      <protection locked="0"/>
    </xf>
    <xf numFmtId="44" fontId="20" fillId="34" borderId="0" xfId="0" applyNumberFormat="1" applyFont="1" applyFill="1" applyBorder="1" applyAlignment="1" applyProtection="1">
      <alignment horizontal="center" vertical="center" wrapText="1"/>
      <protection locked="0"/>
    </xf>
    <xf numFmtId="0" fontId="20" fillId="34" borderId="0" xfId="0" applyFont="1" applyFill="1" applyBorder="1" applyAlignment="1" applyProtection="1">
      <alignment horizontal="center" vertical="center"/>
      <protection locked="0"/>
    </xf>
    <xf numFmtId="44" fontId="20" fillId="34" borderId="51" xfId="1" applyFont="1" applyFill="1" applyBorder="1" applyAlignment="1">
      <alignment horizontal="center" vertical="center"/>
    </xf>
    <xf numFmtId="44" fontId="20" fillId="34" borderId="0" xfId="1" applyFont="1" applyFill="1" applyBorder="1" applyAlignment="1" applyProtection="1">
      <alignment horizontal="center" vertical="center"/>
      <protection locked="0"/>
    </xf>
    <xf numFmtId="0" fontId="18" fillId="33" borderId="0" xfId="0" applyFont="1" applyFill="1" applyBorder="1" applyAlignment="1">
      <alignment horizontal="center"/>
    </xf>
    <xf numFmtId="0" fontId="0" fillId="37" borderId="31" xfId="0" applyFill="1" applyBorder="1" applyAlignment="1">
      <alignment horizontal="center" vertical="center" textRotation="90" wrapText="1"/>
    </xf>
    <xf numFmtId="0" fontId="0" fillId="37" borderId="33" xfId="0" applyFill="1" applyBorder="1" applyAlignment="1">
      <alignment horizontal="center" vertical="center" textRotation="90"/>
    </xf>
    <xf numFmtId="0" fontId="0" fillId="37" borderId="34" xfId="0" applyFill="1" applyBorder="1" applyAlignment="1">
      <alignment horizontal="center" vertical="center" textRotation="90"/>
    </xf>
    <xf numFmtId="0" fontId="0" fillId="35" borderId="31" xfId="0" applyFill="1" applyBorder="1" applyAlignment="1">
      <alignment horizontal="center" vertical="center" textRotation="90"/>
    </xf>
    <xf numFmtId="0" fontId="0" fillId="35" borderId="33" xfId="0" applyFill="1" applyBorder="1" applyAlignment="1">
      <alignment horizontal="center" vertical="center" textRotation="90"/>
    </xf>
    <xf numFmtId="0" fontId="0" fillId="35" borderId="34" xfId="0" applyFill="1" applyBorder="1" applyAlignment="1">
      <alignment horizontal="center" vertical="center" textRotation="90"/>
    </xf>
    <xf numFmtId="0" fontId="1" fillId="0" borderId="18" xfId="0" applyFont="1" applyBorder="1" applyAlignment="1">
      <alignment horizontal="center"/>
    </xf>
    <xf numFmtId="0" fontId="1" fillId="0" borderId="19" xfId="0" applyFont="1" applyBorder="1" applyAlignment="1">
      <alignment horizontal="center"/>
    </xf>
    <xf numFmtId="0" fontId="15" fillId="33" borderId="49" xfId="0" applyFont="1" applyFill="1" applyBorder="1" applyAlignment="1">
      <alignment horizontal="left"/>
    </xf>
    <xf numFmtId="168" fontId="0" fillId="0" borderId="0" xfId="260" applyNumberFormat="1" applyFont="1"/>
    <xf numFmtId="0" fontId="0" fillId="0" borderId="0" xfId="0" applyFont="1" applyAlignment="1">
      <alignment horizontal="center" vertical="center"/>
    </xf>
    <xf numFmtId="44" fontId="3" fillId="0" borderId="0" xfId="1" applyFont="1"/>
  </cellXfs>
  <cellStyles count="261">
    <cellStyle name="20% - Accent1" xfId="20" builtinId="30" customBuiltin="1"/>
    <cellStyle name="20% - Accent1 2" xfId="45"/>
    <cellStyle name="20% - Accent1 2 2" xfId="46"/>
    <cellStyle name="20% - Accent1 2 2 2" xfId="47"/>
    <cellStyle name="20% - Accent1 2 3" xfId="48"/>
    <cellStyle name="20% - Accent2" xfId="24" builtinId="34" customBuiltin="1"/>
    <cellStyle name="20% - Accent2 2" xfId="49"/>
    <cellStyle name="20% - Accent2 2 2" xfId="50"/>
    <cellStyle name="20% - Accent2 2 2 2" xfId="51"/>
    <cellStyle name="20% - Accent2 2 3" xfId="52"/>
    <cellStyle name="20% - Accent3" xfId="28" builtinId="38" customBuiltin="1"/>
    <cellStyle name="20% - Accent3 2" xfId="53"/>
    <cellStyle name="20% - Accent3 2 2" xfId="54"/>
    <cellStyle name="20% - Accent3 2 2 2" xfId="55"/>
    <cellStyle name="20% - Accent3 2 3" xfId="56"/>
    <cellStyle name="20% - Accent4" xfId="32" builtinId="42" customBuiltin="1"/>
    <cellStyle name="20% - Accent4 2" xfId="57"/>
    <cellStyle name="20% - Accent4 2 2" xfId="58"/>
    <cellStyle name="20% - Accent4 2 2 2" xfId="59"/>
    <cellStyle name="20% - Accent4 2 3" xfId="60"/>
    <cellStyle name="20% - Accent5" xfId="36" builtinId="46" customBuiltin="1"/>
    <cellStyle name="20% - Accent5 2" xfId="61"/>
    <cellStyle name="20% - Accent5 2 2" xfId="62"/>
    <cellStyle name="20% - Accent5 2 2 2" xfId="63"/>
    <cellStyle name="20% - Accent5 2 3" xfId="64"/>
    <cellStyle name="20% - Accent6" xfId="40" builtinId="50" customBuiltin="1"/>
    <cellStyle name="20% - Accent6 2" xfId="65"/>
    <cellStyle name="20% - Accent6 2 2" xfId="66"/>
    <cellStyle name="20% - Accent6 2 2 2" xfId="67"/>
    <cellStyle name="20% - Accent6 2 3" xfId="68"/>
    <cellStyle name="20% - アクセント 1" xfId="69"/>
    <cellStyle name="20% - アクセント 2" xfId="70"/>
    <cellStyle name="20% - アクセント 3" xfId="71"/>
    <cellStyle name="20% - アクセント 4" xfId="72"/>
    <cellStyle name="20% - アクセント 5" xfId="73"/>
    <cellStyle name="20% - アクセント 6" xfId="74"/>
    <cellStyle name="40% - Accent1" xfId="21" builtinId="31" customBuiltin="1"/>
    <cellStyle name="40% - Accent1 2" xfId="75"/>
    <cellStyle name="40% - Accent1 2 2" xfId="76"/>
    <cellStyle name="40% - Accent1 2 2 2" xfId="77"/>
    <cellStyle name="40% - Accent1 2 3" xfId="78"/>
    <cellStyle name="40% - Accent2" xfId="25" builtinId="35" customBuiltin="1"/>
    <cellStyle name="40% - Accent2 2" xfId="79"/>
    <cellStyle name="40% - Accent2 2 2" xfId="80"/>
    <cellStyle name="40% - Accent2 2 2 2" xfId="81"/>
    <cellStyle name="40% - Accent2 2 3" xfId="82"/>
    <cellStyle name="40% - Accent3" xfId="29" builtinId="39" customBuiltin="1"/>
    <cellStyle name="40% - Accent3 2" xfId="83"/>
    <cellStyle name="40% - Accent3 2 2" xfId="84"/>
    <cellStyle name="40% - Accent3 2 2 2" xfId="85"/>
    <cellStyle name="40% - Accent3 2 3" xfId="86"/>
    <cellStyle name="40% - Accent4" xfId="33" builtinId="43" customBuiltin="1"/>
    <cellStyle name="40% - Accent4 2" xfId="87"/>
    <cellStyle name="40% - Accent4 2 2" xfId="88"/>
    <cellStyle name="40% - Accent4 2 2 2" xfId="89"/>
    <cellStyle name="40% - Accent4 2 3" xfId="90"/>
    <cellStyle name="40% - Accent5" xfId="37" builtinId="47" customBuiltin="1"/>
    <cellStyle name="40% - Accent5 2" xfId="91"/>
    <cellStyle name="40% - Accent5 2 2" xfId="92"/>
    <cellStyle name="40% - Accent5 2 2 2" xfId="93"/>
    <cellStyle name="40% - Accent5 2 3" xfId="94"/>
    <cellStyle name="40% - Accent6" xfId="41" builtinId="51" customBuiltin="1"/>
    <cellStyle name="40% - Accent6 2" xfId="95"/>
    <cellStyle name="40% - Accent6 2 2" xfId="96"/>
    <cellStyle name="40% - Accent6 2 2 2" xfId="97"/>
    <cellStyle name="40% - Accent6 2 3" xfId="98"/>
    <cellStyle name="40% - アクセント 1" xfId="99"/>
    <cellStyle name="40% - アクセント 2" xfId="100"/>
    <cellStyle name="40% - アクセント 3" xfId="101"/>
    <cellStyle name="40% - アクセント 4" xfId="102"/>
    <cellStyle name="40% - アクセント 5" xfId="103"/>
    <cellStyle name="40% - アクセント 6" xfId="104"/>
    <cellStyle name="60% - Accent1" xfId="22" builtinId="32" customBuiltin="1"/>
    <cellStyle name="60% - Accent1 2" xfId="105"/>
    <cellStyle name="60% - Accent1 2 2" xfId="106"/>
    <cellStyle name="60% - Accent2" xfId="26" builtinId="36" customBuiltin="1"/>
    <cellStyle name="60% - Accent2 2" xfId="107"/>
    <cellStyle name="60% - Accent2 2 2" xfId="108"/>
    <cellStyle name="60% - Accent3" xfId="30" builtinId="40" customBuiltin="1"/>
    <cellStyle name="60% - Accent3 2" xfId="109"/>
    <cellStyle name="60% - Accent3 2 2" xfId="110"/>
    <cellStyle name="60% - Accent4" xfId="34" builtinId="44" customBuiltin="1"/>
    <cellStyle name="60% - Accent4 2" xfId="111"/>
    <cellStyle name="60% - Accent4 2 2" xfId="112"/>
    <cellStyle name="60% - Accent5" xfId="38" builtinId="48" customBuiltin="1"/>
    <cellStyle name="60% - Accent5 2" xfId="113"/>
    <cellStyle name="60% - Accent5 2 2" xfId="114"/>
    <cellStyle name="60% - Accent6" xfId="42" builtinId="52" customBuiltin="1"/>
    <cellStyle name="60% - Accent6 2" xfId="115"/>
    <cellStyle name="60% - Accent6 2 2" xfId="116"/>
    <cellStyle name="60% - アクセント 1" xfId="117"/>
    <cellStyle name="60% - アクセント 2" xfId="118"/>
    <cellStyle name="60% - アクセント 3" xfId="119"/>
    <cellStyle name="60% - アクセント 4" xfId="120"/>
    <cellStyle name="60% - アクセント 5" xfId="121"/>
    <cellStyle name="60% - アクセント 6" xfId="122"/>
    <cellStyle name="Accent1" xfId="19" builtinId="29" customBuiltin="1"/>
    <cellStyle name="Accent1 2" xfId="123"/>
    <cellStyle name="Accent1 2 2" xfId="124"/>
    <cellStyle name="Accent2" xfId="23" builtinId="33" customBuiltin="1"/>
    <cellStyle name="Accent2 2" xfId="125"/>
    <cellStyle name="Accent2 2 2" xfId="126"/>
    <cellStyle name="Accent3" xfId="27" builtinId="37" customBuiltin="1"/>
    <cellStyle name="Accent3 2" xfId="127"/>
    <cellStyle name="Accent3 2 2" xfId="128"/>
    <cellStyle name="Accent4" xfId="31" builtinId="41" customBuiltin="1"/>
    <cellStyle name="Accent4 2" xfId="129"/>
    <cellStyle name="Accent4 2 2" xfId="130"/>
    <cellStyle name="Accent5" xfId="35" builtinId="45" customBuiltin="1"/>
    <cellStyle name="Accent5 2" xfId="131"/>
    <cellStyle name="Accent5 2 2" xfId="132"/>
    <cellStyle name="Accent6" xfId="39" builtinId="49" customBuiltin="1"/>
    <cellStyle name="Accent6 2" xfId="133"/>
    <cellStyle name="Accent6 2 2" xfId="134"/>
    <cellStyle name="Bad" xfId="8" builtinId="27" customBuiltin="1"/>
    <cellStyle name="Bad 2" xfId="135"/>
    <cellStyle name="Bad 2 2" xfId="136"/>
    <cellStyle name="Calculation" xfId="12" builtinId="22" customBuiltin="1"/>
    <cellStyle name="Calculation 2" xfId="137"/>
    <cellStyle name="Calculation 2 2" xfId="138"/>
    <cellStyle name="Check Cell" xfId="14" builtinId="23" customBuiltin="1"/>
    <cellStyle name="Check Cell 2" xfId="139"/>
    <cellStyle name="Check Cell 2 2" xfId="140"/>
    <cellStyle name="Checkmark" xfId="141"/>
    <cellStyle name="Comma" xfId="43" builtinId="3"/>
    <cellStyle name="Comma 2" xfId="142"/>
    <cellStyle name="Comma 2 2" xfId="143"/>
    <cellStyle name="Comma 2 2 2" xfId="144"/>
    <cellStyle name="Comma 2 3" xfId="145"/>
    <cellStyle name="Comma 2 3 2" xfId="146"/>
    <cellStyle name="Comma 2 4" xfId="147"/>
    <cellStyle name="Comma 3" xfId="148"/>
    <cellStyle name="Comma 3 2" xfId="149"/>
    <cellStyle name="Company" xfId="150"/>
    <cellStyle name="Currency" xfId="1" builtinId="4"/>
    <cellStyle name="Currency 2" xfId="152"/>
    <cellStyle name="Currency 2 2" xfId="153"/>
    <cellStyle name="Currency 2 2 2" xfId="154"/>
    <cellStyle name="Currency 2 3" xfId="155"/>
    <cellStyle name="Currency 2 3 2" xfId="156"/>
    <cellStyle name="Currency 2 4" xfId="157"/>
    <cellStyle name="Currency 3" xfId="158"/>
    <cellStyle name="Currency 3 2" xfId="159"/>
    <cellStyle name="Currency 4" xfId="160"/>
    <cellStyle name="Currency 5" xfId="161"/>
    <cellStyle name="Currency 5 2" xfId="162"/>
    <cellStyle name="Currency 6" xfId="163"/>
    <cellStyle name="Currency 7" xfId="164"/>
    <cellStyle name="Currency 7 2" xfId="165"/>
    <cellStyle name="Currency 8" xfId="151"/>
    <cellStyle name="Eniglish" xfId="166"/>
    <cellStyle name="Explanatory Text" xfId="17" builtinId="53" customBuiltin="1"/>
    <cellStyle name="Explanatory Text 2" xfId="167"/>
    <cellStyle name="Explanatory Text 2 2" xfId="168"/>
    <cellStyle name="Good" xfId="7" builtinId="26" customBuiltin="1"/>
    <cellStyle name="Good 2" xfId="169"/>
    <cellStyle name="Good 2 2" xfId="170"/>
    <cellStyle name="Heading 1" xfId="3" builtinId="16" customBuiltin="1"/>
    <cellStyle name="Heading 1 2" xfId="171"/>
    <cellStyle name="Heading 1 2 2" xfId="172"/>
    <cellStyle name="Heading 2" xfId="4" builtinId="17" customBuiltin="1"/>
    <cellStyle name="Heading 2 2" xfId="173"/>
    <cellStyle name="Heading 2 2 2" xfId="174"/>
    <cellStyle name="Heading 3" xfId="5" builtinId="18" customBuiltin="1"/>
    <cellStyle name="Heading 3 2" xfId="175"/>
    <cellStyle name="Heading 3 2 2" xfId="176"/>
    <cellStyle name="Heading 4" xfId="6" builtinId="19" customBuiltin="1"/>
    <cellStyle name="Heading 4 2" xfId="177"/>
    <cellStyle name="Heading 4 2 2" xfId="178"/>
    <cellStyle name="Hyperlink" xfId="259" builtinId="8"/>
    <cellStyle name="Hyperlink 2" xfId="180"/>
    <cellStyle name="Hyperlink 3" xfId="179"/>
    <cellStyle name="Input" xfId="10" builtinId="20" customBuiltin="1"/>
    <cellStyle name="Input 2" xfId="181"/>
    <cellStyle name="Input 2 2" xfId="182"/>
    <cellStyle name="Inverse bold" xfId="183"/>
    <cellStyle name="Inverse bold 2" xfId="184"/>
    <cellStyle name="Inverse bold 3" xfId="185"/>
    <cellStyle name="Inverse bold_16i-MB FORM" xfId="186"/>
    <cellStyle name="Linked Cell" xfId="13" builtinId="24" customBuiltin="1"/>
    <cellStyle name="Linked Cell 2" xfId="187"/>
    <cellStyle name="Linked Cell 2 2" xfId="188"/>
    <cellStyle name="Neutral" xfId="9" builtinId="28" customBuiltin="1"/>
    <cellStyle name="Neutral 2" xfId="189"/>
    <cellStyle name="Neutral 2 2" xfId="190"/>
    <cellStyle name="Normal" xfId="0" builtinId="0"/>
    <cellStyle name="Normal 2" xfId="191"/>
    <cellStyle name="Normal 2 2" xfId="192"/>
    <cellStyle name="Normal 2 2 2" xfId="193"/>
    <cellStyle name="Normal 2 2 2 2" xfId="194"/>
    <cellStyle name="Normal 2 3" xfId="195"/>
    <cellStyle name="Normal 2 3 2" xfId="196"/>
    <cellStyle name="Normal 2 4" xfId="197"/>
    <cellStyle name="Normal 3" xfId="198"/>
    <cellStyle name="Normal 4" xfId="199"/>
    <cellStyle name="Normal 4 2" xfId="200"/>
    <cellStyle name="Normal 5" xfId="201"/>
    <cellStyle name="Normal 5 2" xfId="202"/>
    <cellStyle name="Normal 6" xfId="203"/>
    <cellStyle name="Normal 6 2" xfId="204"/>
    <cellStyle name="Normal 7" xfId="205"/>
    <cellStyle name="Normal 8" xfId="44"/>
    <cellStyle name="Note" xfId="16" builtinId="10" customBuiltin="1"/>
    <cellStyle name="Note 2" xfId="206"/>
    <cellStyle name="Note 2 2" xfId="207"/>
    <cellStyle name="Note 2 2 2" xfId="208"/>
    <cellStyle name="Note 2 3" xfId="209"/>
    <cellStyle name="Order Sheet/Japanese" xfId="210"/>
    <cellStyle name="Output" xfId="11" builtinId="21" customBuiltin="1"/>
    <cellStyle name="Output 2" xfId="211"/>
    <cellStyle name="Output 2 2" xfId="212"/>
    <cellStyle name="Percent" xfId="260" builtinId="5"/>
    <cellStyle name="Percent 2" xfId="213"/>
    <cellStyle name="Percent 2 2" xfId="214"/>
    <cellStyle name="Percent 3" xfId="215"/>
    <cellStyle name="Percent 3 2" xfId="216"/>
    <cellStyle name="Percent 4" xfId="217"/>
    <cellStyle name="Percent 4 2" xfId="218"/>
    <cellStyle name="Quantity" xfId="219"/>
    <cellStyle name="Quantity 2" xfId="220"/>
    <cellStyle name="Shaded" xfId="221"/>
    <cellStyle name="Shaded 2" xfId="222"/>
    <cellStyle name="Shaded 3" xfId="223"/>
    <cellStyle name="Shaded 3 2" xfId="224"/>
    <cellStyle name="Shaded_0i-MB FANUC" xfId="225"/>
    <cellStyle name="Subhead" xfId="226"/>
    <cellStyle name="Subhead 2" xfId="227"/>
    <cellStyle name="Subhead_16i-MB FORM" xfId="228"/>
    <cellStyle name="Title" xfId="2" builtinId="15" customBuiltin="1"/>
    <cellStyle name="Title 2" xfId="229"/>
    <cellStyle name="Title 2 2" xfId="230"/>
    <cellStyle name="Total" xfId="18" builtinId="25" customBuiltin="1"/>
    <cellStyle name="Total 2" xfId="231"/>
    <cellStyle name="Total 2 2" xfId="232"/>
    <cellStyle name="Warning Text" xfId="15" builtinId="11" customBuiltin="1"/>
    <cellStyle name="Warning Text 2" xfId="233"/>
    <cellStyle name="Warning Text 2 2" xfId="234"/>
    <cellStyle name="アクセント 1" xfId="235"/>
    <cellStyle name="アクセント 2" xfId="236"/>
    <cellStyle name="アクセント 3" xfId="237"/>
    <cellStyle name="アクセント 4" xfId="238"/>
    <cellStyle name="アクセント 5" xfId="239"/>
    <cellStyle name="アクセント 6" xfId="240"/>
    <cellStyle name="タイトル" xfId="241"/>
    <cellStyle name="チェック セル" xfId="242"/>
    <cellStyle name="どちらでもない" xfId="243"/>
    <cellStyle name="メモ" xfId="244"/>
    <cellStyle name="リンク セル" xfId="245"/>
    <cellStyle name="入力" xfId="246"/>
    <cellStyle name="出力" xfId="247"/>
    <cellStyle name="悪い" xfId="248"/>
    <cellStyle name="標準_B-63001ja-07" xfId="249"/>
    <cellStyle name="良い" xfId="250"/>
    <cellStyle name="見出し 1" xfId="251"/>
    <cellStyle name="見出し 2" xfId="252"/>
    <cellStyle name="見出し 3" xfId="253"/>
    <cellStyle name="見出し 4" xfId="254"/>
    <cellStyle name="計算" xfId="255"/>
    <cellStyle name="説明文" xfId="256"/>
    <cellStyle name="警告文" xfId="257"/>
    <cellStyle name="集計" xfId="258"/>
  </cellStyles>
  <dxfs count="15">
    <dxf>
      <fill>
        <patternFill>
          <bgColor theme="6" tint="0.79998168889431442"/>
        </patternFill>
      </fill>
    </dxf>
    <dxf>
      <fill>
        <patternFill>
          <bgColor theme="6" tint="0.79998168889431442"/>
        </patternFill>
      </fill>
    </dxf>
    <dxf>
      <fill>
        <patternFill>
          <bgColor theme="6" tint="0.79998168889431442"/>
        </patternFill>
      </fill>
    </dxf>
    <dxf>
      <font>
        <color theme="0" tint="-0.24994659260841701"/>
      </font>
    </dxf>
    <dxf>
      <font>
        <b val="0"/>
        <i/>
      </font>
    </dxf>
    <dxf>
      <font>
        <b val="0"/>
        <i/>
      </font>
    </dxf>
    <dxf>
      <font>
        <b val="0"/>
        <i/>
      </font>
    </dxf>
    <dxf>
      <font>
        <color theme="4" tint="0.79998168889431442"/>
      </font>
    </dxf>
    <dxf>
      <font>
        <color theme="4" tint="0.79998168889431442"/>
      </font>
    </dxf>
    <dxf>
      <font>
        <color theme="4" tint="0.79998168889431442"/>
      </font>
    </dxf>
    <dxf>
      <font>
        <color theme="4" tint="0.79998168889431442"/>
      </font>
    </dxf>
    <dxf>
      <font>
        <b/>
        <i val="0"/>
        <color rgb="FFFF0000"/>
      </font>
    </dxf>
    <dxf>
      <font>
        <color theme="4" tint="0.79998168889431442"/>
      </font>
    </dxf>
    <dxf>
      <font>
        <color theme="0" tint="-0.24994659260841701"/>
      </font>
    </dxf>
    <dxf>
      <font>
        <b/>
        <i val="0"/>
        <color rgb="FFFF0000"/>
      </font>
    </dxf>
  </dxfs>
  <tableStyles count="0" defaultTableStyle="TableStyleMedium9" defaultPivotStyle="PivotStyleLight16"/>
  <colors>
    <mruColors>
      <color rgb="FF000099"/>
      <color rgb="FF003399"/>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www.ormec.com/Products/Drives/XDSeriesIndexerServoDrive/XDIndexerServoDriveKits.aspx"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jpeg"/><Relationship Id="rId1" Type="http://schemas.openxmlformats.org/officeDocument/2006/relationships/hyperlink" Target="#'Indexer Kit Selection Wizard'!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56855</xdr:rowOff>
    </xdr:from>
    <xdr:ext cx="2853077" cy="709228"/>
    <xdr:pic>
      <xdr:nvPicPr>
        <xdr:cNvPr id="2" name="Picture 1" descr="ORMEC_FullColor.jp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9050" y="56855"/>
          <a:ext cx="2876550" cy="705146"/>
        </a:xfrm>
        <a:prstGeom prst="rect">
          <a:avLst/>
        </a:prstGeom>
        <a:noFill/>
        <a:ln w="9525">
          <a:noFill/>
          <a:miter lim="800000"/>
          <a:headEnd/>
          <a:tailEnd/>
        </a:ln>
      </xdr:spPr>
    </xdr:pic>
    <xdr:clientData/>
  </xdr:oneCellAnchor>
  <xdr:twoCellAnchor>
    <xdr:from>
      <xdr:col>0</xdr:col>
      <xdr:colOff>0</xdr:colOff>
      <xdr:row>4</xdr:row>
      <xdr:rowOff>95250</xdr:rowOff>
    </xdr:from>
    <xdr:to>
      <xdr:col>17</xdr:col>
      <xdr:colOff>1133475</xdr:colOff>
      <xdr:row>4</xdr:row>
      <xdr:rowOff>152400</xdr:rowOff>
    </xdr:to>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a:xfrm>
          <a:off x="0" y="873125"/>
          <a:ext cx="12547600" cy="57150"/>
          <a:chOff x="609600" y="1143000"/>
          <a:chExt cx="5638800" cy="76200"/>
        </a:xfrm>
      </xdr:grpSpPr>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609600" y="1143000"/>
            <a:ext cx="5638800" cy="0"/>
          </a:xfrm>
          <a:prstGeom prst="line">
            <a:avLst/>
          </a:prstGeom>
          <a:ln w="50800" cmpd="sng">
            <a:solidFill>
              <a:srgbClr val="0038A8"/>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609600" y="1219200"/>
            <a:ext cx="5638800" cy="0"/>
          </a:xfrm>
          <a:prstGeom prst="line">
            <a:avLst/>
          </a:prstGeom>
          <a:ln w="25400" cmpd="sng">
            <a:solidFill>
              <a:srgbClr val="C10538"/>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0</xdr:col>
      <xdr:colOff>19050</xdr:colOff>
      <xdr:row>88</xdr:row>
      <xdr:rowOff>56855</xdr:rowOff>
    </xdr:from>
    <xdr:ext cx="2853077" cy="709228"/>
    <xdr:pic>
      <xdr:nvPicPr>
        <xdr:cNvPr id="8" name="Picture 7" descr="ORMEC_FullColor.jpg">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rcRect/>
        <a:stretch>
          <a:fillRect/>
        </a:stretch>
      </xdr:blipFill>
      <xdr:spPr bwMode="auto">
        <a:xfrm>
          <a:off x="19050" y="56855"/>
          <a:ext cx="2853077" cy="709228"/>
        </a:xfrm>
        <a:prstGeom prst="rect">
          <a:avLst/>
        </a:prstGeom>
        <a:noFill/>
        <a:ln w="9525">
          <a:noFill/>
          <a:miter lim="800000"/>
          <a:headEnd/>
          <a:tailEnd/>
        </a:ln>
      </xdr:spPr>
    </xdr:pic>
    <xdr:clientData/>
  </xdr:oneCellAnchor>
  <xdr:twoCellAnchor>
    <xdr:from>
      <xdr:col>0</xdr:col>
      <xdr:colOff>0</xdr:colOff>
      <xdr:row>92</xdr:row>
      <xdr:rowOff>95250</xdr:rowOff>
    </xdr:from>
    <xdr:to>
      <xdr:col>17</xdr:col>
      <xdr:colOff>1133475</xdr:colOff>
      <xdr:row>92</xdr:row>
      <xdr:rowOff>152400</xdr:rowOff>
    </xdr:to>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a:xfrm>
          <a:off x="0" y="22463125"/>
          <a:ext cx="12547600" cy="57150"/>
          <a:chOff x="609600" y="1143000"/>
          <a:chExt cx="5638800" cy="76200"/>
        </a:xfrm>
      </xdr:grpSpPr>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609600" y="1143000"/>
            <a:ext cx="5638800" cy="0"/>
          </a:xfrm>
          <a:prstGeom prst="line">
            <a:avLst/>
          </a:prstGeom>
          <a:ln w="50800" cmpd="sng">
            <a:solidFill>
              <a:srgbClr val="0038A8"/>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609600" y="1219200"/>
            <a:ext cx="5638800" cy="0"/>
          </a:xfrm>
          <a:prstGeom prst="line">
            <a:avLst/>
          </a:prstGeom>
          <a:ln w="25400" cmpd="sng">
            <a:solidFill>
              <a:srgbClr val="C10538"/>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11</xdr:col>
      <xdr:colOff>1064406</xdr:colOff>
      <xdr:row>165</xdr:row>
      <xdr:rowOff>154488</xdr:rowOff>
    </xdr:from>
    <xdr:ext cx="2853077" cy="709228"/>
    <xdr:pic>
      <xdr:nvPicPr>
        <xdr:cNvPr id="16" name="Picture 15" descr="ORMEC_FullColor.jpg">
          <a:hlinkClick xmlns:r="http://schemas.openxmlformats.org/officeDocument/2006/relationships" r:id="rId1"/>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srcRect/>
        <a:stretch>
          <a:fillRect/>
        </a:stretch>
      </xdr:blipFill>
      <xdr:spPr bwMode="auto">
        <a:xfrm>
          <a:off x="9827406" y="41802551"/>
          <a:ext cx="2853077" cy="709228"/>
        </a:xfrm>
        <a:prstGeom prst="rect">
          <a:avLst/>
        </a:prstGeom>
        <a:noFill/>
        <a:ln w="9525">
          <a:noFill/>
          <a:miter lim="800000"/>
          <a:headEnd/>
          <a:tailEnd/>
        </a:ln>
      </xdr:spPr>
    </xdr:pic>
    <xdr:clientData/>
  </xdr:oneCellAnchor>
  <xdr:twoCellAnchor editAs="oneCell">
    <xdr:from>
      <xdr:col>11</xdr:col>
      <xdr:colOff>514351</xdr:colOff>
      <xdr:row>6</xdr:row>
      <xdr:rowOff>9525</xdr:rowOff>
    </xdr:from>
    <xdr:to>
      <xdr:col>17</xdr:col>
      <xdr:colOff>1028700</xdr:colOff>
      <xdr:row>17</xdr:row>
      <xdr:rowOff>149444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96401" y="1419225"/>
          <a:ext cx="3171824" cy="459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57150</xdr:rowOff>
    </xdr:from>
    <xdr:to>
      <xdr:col>3</xdr:col>
      <xdr:colOff>1019175</xdr:colOff>
      <xdr:row>3</xdr:row>
      <xdr:rowOff>72118</xdr:rowOff>
    </xdr:to>
    <xdr:pic>
      <xdr:nvPicPr>
        <xdr:cNvPr id="6" name="Picture 5" descr="ORMEC_FullColor.jpg">
          <a:hlinkClick xmlns:r="http://schemas.openxmlformats.org/officeDocument/2006/relationships" r:id="rId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srcRect/>
        <a:stretch>
          <a:fillRect/>
        </a:stretch>
      </xdr:blipFill>
      <xdr:spPr bwMode="auto">
        <a:xfrm>
          <a:off x="381000" y="57150"/>
          <a:ext cx="2447925" cy="586468"/>
        </a:xfrm>
        <a:prstGeom prst="rect">
          <a:avLst/>
        </a:prstGeom>
        <a:noFill/>
        <a:ln w="9525">
          <a:noFill/>
          <a:miter lim="800000"/>
          <a:headEnd/>
          <a:tailEnd/>
        </a:ln>
      </xdr:spPr>
    </xdr:pic>
    <xdr:clientData/>
  </xdr:twoCellAnchor>
  <xdr:twoCellAnchor>
    <xdr:from>
      <xdr:col>0</xdr:col>
      <xdr:colOff>276225</xdr:colOff>
      <xdr:row>3</xdr:row>
      <xdr:rowOff>158750</xdr:rowOff>
    </xdr:from>
    <xdr:to>
      <xdr:col>15</xdr:col>
      <xdr:colOff>384174</xdr:colOff>
      <xdr:row>4</xdr:row>
      <xdr:rowOff>63500</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276225" y="730250"/>
          <a:ext cx="11318874" cy="95250"/>
          <a:chOff x="609600" y="1143000"/>
          <a:chExt cx="5638800" cy="76200"/>
        </a:xfrm>
      </xdr:grpSpPr>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609600" y="1143000"/>
            <a:ext cx="5638800" cy="0"/>
          </a:xfrm>
          <a:prstGeom prst="line">
            <a:avLst/>
          </a:prstGeom>
          <a:ln w="50800" cmpd="sng">
            <a:solidFill>
              <a:srgbClr val="0038A8"/>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609600" y="1219200"/>
            <a:ext cx="5638800" cy="0"/>
          </a:xfrm>
          <a:prstGeom prst="line">
            <a:avLst/>
          </a:prstGeom>
          <a:ln w="25400" cmpd="sng">
            <a:solidFill>
              <a:srgbClr val="C10538"/>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21</xdr:row>
      <xdr:rowOff>66675</xdr:rowOff>
    </xdr:from>
    <xdr:to>
      <xdr:col>14</xdr:col>
      <xdr:colOff>552450</xdr:colOff>
      <xdr:row>244</xdr:row>
      <xdr:rowOff>0</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0" y="4448175"/>
          <a:ext cx="11049000" cy="42414825"/>
          <a:chOff x="0" y="4448175"/>
          <a:chExt cx="9486900" cy="46152406"/>
        </a:xfrm>
      </xdr:grpSpPr>
      <xdr:pic>
        <xdr:nvPicPr>
          <xdr:cNvPr id="11" name="Picture 10" descr="Indexer_Kit_Motor Characteristics only_Page_1.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cstate="print"/>
          <a:stretch>
            <a:fillRect/>
          </a:stretch>
        </xdr:blipFill>
        <xdr:spPr>
          <a:xfrm>
            <a:off x="0" y="4448175"/>
            <a:ext cx="9467850" cy="12257729"/>
          </a:xfrm>
          <a:prstGeom prst="rect">
            <a:avLst/>
          </a:prstGeom>
        </xdr:spPr>
      </xdr:pic>
      <xdr:pic>
        <xdr:nvPicPr>
          <xdr:cNvPr id="12" name="Picture 11" descr="Indexer_Kit_Motor Characteristics only_Page_2.jpg">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stretch>
            <a:fillRect/>
          </a:stretch>
        </xdr:blipFill>
        <xdr:spPr>
          <a:xfrm>
            <a:off x="9525" y="15839837"/>
            <a:ext cx="9467850" cy="12210189"/>
          </a:xfrm>
          <a:prstGeom prst="rect">
            <a:avLst/>
          </a:prstGeom>
        </xdr:spPr>
      </xdr:pic>
      <xdr:pic>
        <xdr:nvPicPr>
          <xdr:cNvPr id="13" name="Picture 12" descr="Indexer_Kit_Motor Characteristics only_Page_3.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cstate="print"/>
          <a:stretch>
            <a:fillRect/>
          </a:stretch>
        </xdr:blipFill>
        <xdr:spPr>
          <a:xfrm>
            <a:off x="19050" y="27130780"/>
            <a:ext cx="9467850" cy="12234707"/>
          </a:xfrm>
          <a:prstGeom prst="rect">
            <a:avLst/>
          </a:prstGeom>
        </xdr:spPr>
      </xdr:pic>
      <xdr:pic>
        <xdr:nvPicPr>
          <xdr:cNvPr id="14" name="Picture 13" descr="Indexer_Kit_Motor Characteristics only_Page_4.jpg">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cstate="print"/>
          <a:stretch>
            <a:fillRect/>
          </a:stretch>
        </xdr:blipFill>
        <xdr:spPr>
          <a:xfrm>
            <a:off x="0" y="38371462"/>
            <a:ext cx="9467850" cy="12229119"/>
          </a:xfrm>
          <a:prstGeom prst="rect">
            <a:avLst/>
          </a:prstGeom>
        </xdr:spPr>
      </xdr:pic>
      <xdr:sp macro="" textlink="">
        <xdr:nvSpPr>
          <xdr:cNvPr id="17" name="Rectangle 16">
            <a:extLst>
              <a:ext uri="{FF2B5EF4-FFF2-40B4-BE49-F238E27FC236}">
                <a16:creationId xmlns:a16="http://schemas.microsoft.com/office/drawing/2014/main" id="{00000000-0008-0000-0100-000011000000}"/>
              </a:ext>
            </a:extLst>
          </xdr:cNvPr>
          <xdr:cNvSpPr/>
        </xdr:nvSpPr>
        <xdr:spPr>
          <a:xfrm>
            <a:off x="438150" y="49187100"/>
            <a:ext cx="8648700" cy="11049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76200</xdr:colOff>
      <xdr:row>240</xdr:row>
      <xdr:rowOff>152400</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0" y="47625"/>
          <a:ext cx="17675679" cy="45824775"/>
          <a:chOff x="0" y="47625"/>
          <a:chExt cx="17554575" cy="45824775"/>
        </a:xfrm>
      </xdr:grpSpPr>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7516475" cy="228314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002875"/>
            <a:ext cx="17554575" cy="22869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20</xdr:col>
      <xdr:colOff>422148</xdr:colOff>
      <xdr:row>51</xdr:row>
      <xdr:rowOff>174498</xdr:rowOff>
    </xdr:to>
    <xdr:pic>
      <xdr:nvPicPr>
        <xdr:cNvPr id="2" name="Picture 1" descr="XDK500-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rot="16200000">
          <a:off x="1371600" y="-1352550"/>
          <a:ext cx="9870948" cy="12614148"/>
        </a:xfrm>
        <a:prstGeom prst="rect">
          <a:avLst/>
        </a:prstGeom>
      </xdr:spPr>
    </xdr:pic>
    <xdr:clientData/>
  </xdr:twoCellAnchor>
  <xdr:twoCellAnchor editAs="oneCell">
    <xdr:from>
      <xdr:col>0</xdr:col>
      <xdr:colOff>0</xdr:colOff>
      <xdr:row>52</xdr:row>
      <xdr:rowOff>0</xdr:rowOff>
    </xdr:from>
    <xdr:to>
      <xdr:col>16384</xdr:col>
      <xdr:colOff>49312</xdr:colOff>
      <xdr:row>103</xdr:row>
      <xdr:rowOff>155448</xdr:rowOff>
    </xdr:to>
    <xdr:pic>
      <xdr:nvPicPr>
        <xdr:cNvPr id="3" name="Picture 2" descr="XDK501-1 (2).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9906000"/>
          <a:ext cx="15357348" cy="98709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rmec.com/ContactUs/ContactForm.aspx" TargetMode="External"/><Relationship Id="rId1" Type="http://schemas.openxmlformats.org/officeDocument/2006/relationships/hyperlink" Target="http://www.ormec.com/ContactUs/ContactForm.asp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B298"/>
  <sheetViews>
    <sheetView tabSelected="1" zoomScale="60" zoomScaleNormal="60" zoomScaleSheetLayoutView="100" zoomScalePageLayoutView="80" workbookViewId="0">
      <selection activeCell="J50" sqref="J50"/>
    </sheetView>
  </sheetViews>
  <sheetFormatPr defaultColWidth="0" defaultRowHeight="15" zeroHeight="1"/>
  <cols>
    <col min="1" max="1" width="5.42578125" style="178" customWidth="1"/>
    <col min="2" max="9" width="11.28515625" style="178" customWidth="1"/>
    <col min="10" max="10" width="30.140625" style="178" bestFit="1" customWidth="1"/>
    <col min="11" max="11" width="5.85546875" style="178" customWidth="1"/>
    <col min="12" max="12" width="21.28515625" style="178" bestFit="1" customWidth="1"/>
    <col min="13" max="15" width="3.7109375" style="178" customWidth="1"/>
    <col min="16" max="16" width="3.42578125" style="178" bestFit="1" customWidth="1"/>
    <col min="17" max="17" width="4" style="178" bestFit="1" customWidth="1"/>
    <col min="18" max="18" width="19" style="178" customWidth="1"/>
    <col min="19" max="19" width="5.7109375" style="178" customWidth="1"/>
    <col min="20" max="20" width="9.140625" style="178" hidden="1" customWidth="1"/>
    <col min="21" max="28" width="0" style="178" hidden="1" customWidth="1"/>
    <col min="29" max="35" width="9.140625" style="178" hidden="1" customWidth="1"/>
    <col min="36" max="16384" width="9.140625" style="178" hidden="1"/>
  </cols>
  <sheetData>
    <row r="1" spans="1:19" s="3" customFormat="1" ht="15.75">
      <c r="J1" s="101" t="s">
        <v>1266</v>
      </c>
      <c r="N1" s="99"/>
      <c r="O1" s="99"/>
      <c r="P1" s="99" t="s">
        <v>1257</v>
      </c>
      <c r="Q1" s="99"/>
      <c r="R1" s="99"/>
    </row>
    <row r="2" spans="1:19" s="3" customFormat="1">
      <c r="J2" s="99"/>
      <c r="N2" s="99"/>
      <c r="O2" s="99"/>
      <c r="P2" s="99" t="s">
        <v>1258</v>
      </c>
      <c r="Q2" s="99"/>
      <c r="R2" s="99"/>
    </row>
    <row r="3" spans="1:19" s="3" customFormat="1">
      <c r="J3" s="99"/>
      <c r="N3" s="99"/>
      <c r="O3" s="99"/>
      <c r="P3" s="99" t="s">
        <v>1259</v>
      </c>
      <c r="Q3" s="99"/>
      <c r="R3" s="99"/>
    </row>
    <row r="4" spans="1:19" s="3" customFormat="1">
      <c r="N4" s="99"/>
      <c r="O4" s="99"/>
      <c r="P4" s="99" t="s">
        <v>1260</v>
      </c>
      <c r="Q4" s="99"/>
      <c r="R4" s="99"/>
    </row>
    <row r="5" spans="1:19" s="5" customFormat="1">
      <c r="A5" s="3"/>
      <c r="B5" s="3"/>
      <c r="C5" s="3"/>
      <c r="D5" s="3"/>
      <c r="E5" s="3"/>
      <c r="F5" s="3"/>
      <c r="G5" s="3"/>
      <c r="H5" s="3"/>
      <c r="I5" s="3"/>
      <c r="J5" s="3"/>
      <c r="K5" s="3"/>
      <c r="L5" s="3"/>
      <c r="M5" s="3"/>
      <c r="N5" s="3"/>
      <c r="O5" s="3"/>
      <c r="P5" s="3"/>
      <c r="Q5" s="3"/>
      <c r="R5" s="3"/>
      <c r="S5" s="3"/>
    </row>
    <row r="6" spans="1:19" s="44" customFormat="1" ht="35.25">
      <c r="A6" s="212" t="s">
        <v>1226</v>
      </c>
      <c r="B6" s="213"/>
      <c r="C6" s="213"/>
      <c r="D6" s="213"/>
      <c r="E6" s="213"/>
      <c r="F6" s="213"/>
      <c r="G6" s="213"/>
      <c r="H6" s="213"/>
      <c r="I6" s="213"/>
      <c r="J6" s="213"/>
      <c r="K6" s="213"/>
      <c r="L6" s="213"/>
      <c r="M6" s="213"/>
      <c r="N6" s="213"/>
      <c r="O6" s="213"/>
      <c r="P6" s="213"/>
      <c r="Q6" s="213"/>
      <c r="R6" s="213"/>
      <c r="S6" s="3"/>
    </row>
    <row r="7" spans="1:19" s="51" customFormat="1" ht="6" customHeight="1">
      <c r="A7" s="97"/>
      <c r="B7" s="97"/>
      <c r="C7" s="97"/>
      <c r="D7" s="97"/>
      <c r="E7" s="97"/>
      <c r="F7" s="97"/>
      <c r="G7" s="97"/>
      <c r="H7" s="97"/>
      <c r="I7" s="50"/>
      <c r="J7" s="50"/>
      <c r="K7" s="50"/>
      <c r="L7" s="50"/>
      <c r="M7" s="50"/>
      <c r="N7" s="50"/>
      <c r="O7" s="50"/>
      <c r="P7" s="50"/>
      <c r="Q7" s="50"/>
      <c r="R7" s="50"/>
      <c r="S7" s="97"/>
    </row>
    <row r="8" spans="1:19" s="131" customFormat="1" ht="80.25" customHeight="1">
      <c r="B8" s="215" t="s">
        <v>1369</v>
      </c>
      <c r="C8" s="215"/>
      <c r="D8" s="215"/>
      <c r="E8" s="215"/>
      <c r="F8" s="215"/>
      <c r="G8" s="215"/>
      <c r="H8" s="215"/>
      <c r="I8" s="215"/>
      <c r="J8" s="215"/>
      <c r="K8" s="132"/>
      <c r="L8" s="132"/>
      <c r="M8" s="132"/>
      <c r="N8" s="132"/>
      <c r="O8" s="132"/>
      <c r="P8" s="132"/>
      <c r="Q8" s="132"/>
      <c r="R8" s="132"/>
      <c r="S8" s="141"/>
    </row>
    <row r="9" spans="1:19" s="51" customFormat="1" ht="6" customHeight="1">
      <c r="A9" s="97"/>
      <c r="B9" s="97"/>
      <c r="C9" s="97"/>
      <c r="D9" s="97"/>
      <c r="E9" s="97"/>
      <c r="F9" s="97"/>
      <c r="G9" s="97"/>
      <c r="H9" s="97"/>
      <c r="I9" s="50"/>
      <c r="J9" s="50"/>
      <c r="K9" s="50"/>
      <c r="L9" s="50"/>
      <c r="M9" s="50"/>
      <c r="N9" s="50"/>
      <c r="O9" s="50"/>
      <c r="P9" s="50"/>
      <c r="Q9" s="50"/>
      <c r="R9" s="50"/>
      <c r="S9" s="97"/>
    </row>
    <row r="10" spans="1:19" s="52" customFormat="1" ht="105" customHeight="1">
      <c r="B10" s="215" t="s">
        <v>1315</v>
      </c>
      <c r="C10" s="215"/>
      <c r="D10" s="215"/>
      <c r="E10" s="215"/>
      <c r="F10" s="215"/>
      <c r="G10" s="215"/>
      <c r="H10" s="215"/>
      <c r="I10" s="215"/>
      <c r="J10" s="215"/>
      <c r="K10" s="54"/>
      <c r="L10" s="54"/>
      <c r="M10" s="54"/>
      <c r="N10" s="54"/>
      <c r="O10" s="54"/>
      <c r="P10" s="54"/>
      <c r="Q10" s="54"/>
      <c r="R10" s="54"/>
      <c r="S10" s="96"/>
    </row>
    <row r="11" spans="1:19" s="51" customFormat="1" ht="6" customHeight="1">
      <c r="A11" s="97"/>
      <c r="B11" s="97"/>
      <c r="C11" s="97"/>
      <c r="D11" s="97"/>
      <c r="E11" s="97"/>
      <c r="F11" s="97"/>
      <c r="G11" s="97"/>
      <c r="H11" s="97"/>
      <c r="I11" s="50"/>
      <c r="J11" s="50"/>
      <c r="K11" s="50"/>
      <c r="L11" s="50"/>
      <c r="M11" s="50"/>
      <c r="N11" s="50"/>
      <c r="O11" s="50"/>
      <c r="P11" s="50"/>
      <c r="Q11" s="50"/>
      <c r="R11" s="50"/>
      <c r="S11" s="97"/>
    </row>
    <row r="12" spans="1:19" s="52" customFormat="1" ht="45.75" customHeight="1">
      <c r="B12" s="215" t="s">
        <v>1316</v>
      </c>
      <c r="C12" s="215"/>
      <c r="D12" s="215"/>
      <c r="E12" s="215"/>
      <c r="F12" s="215"/>
      <c r="G12" s="215"/>
      <c r="H12" s="215"/>
      <c r="I12" s="215"/>
      <c r="J12" s="215"/>
      <c r="K12" s="54"/>
      <c r="L12" s="54"/>
      <c r="M12" s="54"/>
      <c r="N12" s="54"/>
      <c r="O12" s="54"/>
      <c r="P12" s="54"/>
      <c r="Q12" s="54"/>
      <c r="R12" s="54"/>
      <c r="S12" s="96"/>
    </row>
    <row r="13" spans="1:19" s="51" customFormat="1" ht="6" customHeight="1">
      <c r="A13" s="97"/>
      <c r="B13" s="97"/>
      <c r="C13" s="97"/>
      <c r="D13" s="97"/>
      <c r="E13" s="97"/>
      <c r="F13" s="97"/>
      <c r="G13" s="97"/>
      <c r="H13" s="97"/>
      <c r="I13" s="50"/>
      <c r="J13" s="50"/>
      <c r="K13" s="50"/>
      <c r="L13" s="50"/>
      <c r="M13" s="50"/>
      <c r="N13" s="50"/>
      <c r="O13" s="50"/>
      <c r="P13" s="50"/>
      <c r="Q13" s="50"/>
      <c r="R13" s="50"/>
      <c r="S13" s="97"/>
    </row>
    <row r="14" spans="1:19" s="52" customFormat="1" ht="47.25" customHeight="1">
      <c r="B14" s="215" t="s">
        <v>1355</v>
      </c>
      <c r="C14" s="215"/>
      <c r="D14" s="215"/>
      <c r="E14" s="215"/>
      <c r="F14" s="215"/>
      <c r="G14" s="215"/>
      <c r="H14" s="215"/>
      <c r="I14" s="215"/>
      <c r="J14" s="215"/>
      <c r="K14" s="54"/>
      <c r="L14" s="54"/>
      <c r="M14" s="54"/>
      <c r="N14" s="54"/>
      <c r="O14" s="54"/>
      <c r="P14" s="54"/>
      <c r="Q14" s="54"/>
      <c r="R14" s="54"/>
      <c r="S14" s="96"/>
    </row>
    <row r="15" spans="1:19" s="52" customFormat="1" ht="15.75">
      <c r="A15" s="96"/>
      <c r="B15" s="96" t="s">
        <v>1378</v>
      </c>
      <c r="C15" s="96"/>
      <c r="D15" s="96"/>
      <c r="E15" s="96"/>
      <c r="F15" s="96"/>
      <c r="G15" s="96"/>
      <c r="H15" s="96"/>
      <c r="I15" s="55"/>
      <c r="J15" s="55"/>
      <c r="K15" s="54"/>
      <c r="L15" s="54"/>
      <c r="M15" s="54"/>
      <c r="N15" s="54"/>
      <c r="O15" s="54"/>
      <c r="P15" s="54"/>
      <c r="Q15" s="54"/>
      <c r="R15" s="54"/>
      <c r="S15" s="96"/>
    </row>
    <row r="16" spans="1:19" s="52" customFormat="1" ht="12" customHeight="1" thickBot="1">
      <c r="A16" s="96"/>
      <c r="B16" s="96"/>
      <c r="C16" s="96"/>
      <c r="D16" s="96"/>
      <c r="E16" s="96"/>
      <c r="F16" s="96"/>
      <c r="G16" s="96"/>
      <c r="H16" s="96"/>
      <c r="I16" s="53"/>
      <c r="J16" s="53"/>
      <c r="K16" s="53"/>
      <c r="L16" s="53"/>
      <c r="M16" s="53"/>
      <c r="N16" s="53"/>
      <c r="O16" s="53"/>
      <c r="P16" s="53"/>
      <c r="Q16" s="53"/>
      <c r="R16" s="53"/>
      <c r="S16" s="96"/>
    </row>
    <row r="17" spans="1:19" s="134" customFormat="1" ht="21" thickBot="1">
      <c r="A17" s="138"/>
      <c r="B17" s="216" t="s">
        <v>1253</v>
      </c>
      <c r="C17" s="216"/>
      <c r="D17" s="216"/>
      <c r="E17" s="216"/>
      <c r="F17" s="216"/>
      <c r="G17" s="216"/>
      <c r="H17" s="216"/>
      <c r="I17" s="217"/>
      <c r="J17" s="117" t="s">
        <v>1370</v>
      </c>
      <c r="K17" s="218" t="s">
        <v>390</v>
      </c>
      <c r="L17" s="219"/>
      <c r="M17" s="219"/>
      <c r="N17" s="219"/>
      <c r="O17" s="219"/>
      <c r="P17" s="219"/>
      <c r="Q17" s="219"/>
      <c r="R17" s="219"/>
      <c r="S17" s="219"/>
    </row>
    <row r="18" spans="1:19" s="134" customFormat="1" ht="24" thickBot="1">
      <c r="A18" s="138"/>
      <c r="B18" s="138"/>
      <c r="C18" s="221" t="s">
        <v>1317</v>
      </c>
      <c r="D18" s="221"/>
      <c r="E18" s="221"/>
      <c r="F18" s="221"/>
      <c r="G18" s="221"/>
      <c r="H18" s="221"/>
      <c r="I18" s="217"/>
      <c r="J18" s="116"/>
      <c r="K18" s="115" t="s">
        <v>392</v>
      </c>
      <c r="L18" s="220" t="str">
        <f>IF(AND(J17=460,J18=".5"), "Invalid Configuration, .5 HP is not available in 460VAC",IF(AND(J18=1.5,J17=460), "Invalid Configuration, 1.5HP not available in 460 VAC", IF(AND(J17=230,J18=4), "Invalid Configuration, 4HP not available in 230VAC","")))</f>
        <v/>
      </c>
      <c r="M18" s="220"/>
      <c r="N18" s="220"/>
      <c r="O18" s="220"/>
      <c r="P18" s="220"/>
      <c r="Q18" s="220"/>
      <c r="R18" s="220"/>
      <c r="S18" s="220"/>
    </row>
    <row r="19" spans="1:19" s="134" customFormat="1" ht="21" thickBot="1">
      <c r="A19" s="138"/>
      <c r="B19" s="216" t="s">
        <v>1250</v>
      </c>
      <c r="C19" s="216"/>
      <c r="D19" s="216"/>
      <c r="E19" s="216"/>
      <c r="F19" s="216"/>
      <c r="G19" s="216"/>
      <c r="H19" s="216"/>
      <c r="I19" s="217"/>
      <c r="J19" s="117">
        <v>0</v>
      </c>
      <c r="K19" s="115" t="str">
        <f>IF(J19=0, "No Motors or Cables", " ft.  In 10' Increments")</f>
        <v>No Motors or Cables</v>
      </c>
      <c r="L19" s="114"/>
      <c r="M19" s="114"/>
      <c r="N19" s="114"/>
      <c r="O19" s="115"/>
      <c r="P19" s="115"/>
      <c r="Q19" s="115"/>
      <c r="R19" s="115"/>
      <c r="S19" s="138"/>
    </row>
    <row r="20" spans="1:19" s="134" customFormat="1" ht="21" thickBot="1">
      <c r="A20" s="138"/>
      <c r="B20" s="138"/>
      <c r="C20" s="216" t="s">
        <v>1251</v>
      </c>
      <c r="D20" s="216"/>
      <c r="E20" s="216"/>
      <c r="F20" s="216"/>
      <c r="G20" s="216"/>
      <c r="H20" s="216"/>
      <c r="I20" s="217"/>
      <c r="J20" s="117" t="s">
        <v>442</v>
      </c>
      <c r="K20" s="115"/>
      <c r="L20" s="115"/>
      <c r="M20" s="115"/>
      <c r="N20" s="115"/>
      <c r="O20" s="115"/>
      <c r="P20" s="115"/>
      <c r="Q20" s="115"/>
      <c r="R20" s="115"/>
      <c r="S20" s="138"/>
    </row>
    <row r="21" spans="1:19" s="134" customFormat="1" ht="21" thickBot="1">
      <c r="A21" s="138"/>
      <c r="B21" s="138"/>
      <c r="C21" s="216" t="s">
        <v>1252</v>
      </c>
      <c r="D21" s="216"/>
      <c r="E21" s="216"/>
      <c r="F21" s="216"/>
      <c r="G21" s="216"/>
      <c r="H21" s="216"/>
      <c r="I21" s="217"/>
      <c r="J21" s="117" t="s">
        <v>608</v>
      </c>
      <c r="K21" s="115"/>
      <c r="L21" s="115"/>
      <c r="M21" s="115"/>
      <c r="N21" s="115"/>
      <c r="O21" s="115"/>
      <c r="P21" s="115"/>
      <c r="Q21" s="115"/>
      <c r="R21" s="115"/>
      <c r="S21" s="138"/>
    </row>
    <row r="22" spans="1:19" s="130" customFormat="1" ht="6" customHeight="1" thickBot="1">
      <c r="A22" s="142"/>
      <c r="B22" s="142"/>
      <c r="C22" s="142"/>
      <c r="D22" s="142"/>
      <c r="E22" s="142"/>
      <c r="F22" s="142"/>
      <c r="G22" s="142"/>
      <c r="H22" s="142"/>
      <c r="I22" s="129"/>
      <c r="J22" s="129"/>
      <c r="K22" s="129"/>
      <c r="L22" s="129"/>
      <c r="M22" s="129"/>
      <c r="N22" s="129"/>
      <c r="O22" s="129"/>
      <c r="P22" s="129"/>
      <c r="Q22" s="129"/>
      <c r="R22" s="129"/>
      <c r="S22" s="142"/>
    </row>
    <row r="23" spans="1:19" s="134" customFormat="1" ht="24" thickBot="1">
      <c r="A23" s="138"/>
      <c r="B23" s="216" t="s">
        <v>1318</v>
      </c>
      <c r="C23" s="216"/>
      <c r="D23" s="216"/>
      <c r="E23" s="216"/>
      <c r="F23" s="216"/>
      <c r="G23" s="216"/>
      <c r="H23" s="216"/>
      <c r="I23" s="217"/>
      <c r="J23" s="117" t="s">
        <v>602</v>
      </c>
      <c r="K23" s="115"/>
      <c r="L23" s="220" t="str">
        <f>IF(J23="N", "", IF(J18*1&lt;1*J24, "Place Higher HP Rated System in 1st Axis",""))</f>
        <v/>
      </c>
      <c r="M23" s="220"/>
      <c r="N23" s="220"/>
      <c r="O23" s="220"/>
      <c r="P23" s="220"/>
      <c r="Q23" s="220"/>
      <c r="R23" s="220"/>
      <c r="S23" s="220"/>
    </row>
    <row r="24" spans="1:19" s="134" customFormat="1" ht="24" thickBot="1">
      <c r="A24" s="138"/>
      <c r="B24" s="221" t="s">
        <v>1319</v>
      </c>
      <c r="C24" s="221"/>
      <c r="D24" s="221"/>
      <c r="E24" s="221"/>
      <c r="F24" s="221"/>
      <c r="G24" s="221"/>
      <c r="H24" s="221"/>
      <c r="I24" s="217"/>
      <c r="J24" s="116" t="s">
        <v>596</v>
      </c>
      <c r="K24" s="115" t="str">
        <f>IF(J23="N", "", "HP")</f>
        <v/>
      </c>
      <c r="L24" s="220" t="str">
        <f>IF(AND(J17=460,J24=".5"), "Invalid Configuration, .5 HP is not available in 460VAC",IF(AND(J24=1.5,J17=460), "Invalid Configuration, 1.5HP not available in 460 VAC", IF(AND(J17=230,J24=4), "Invalid Configuration, 4HP not available in 230VAC","")))</f>
        <v/>
      </c>
      <c r="M24" s="220"/>
      <c r="N24" s="220"/>
      <c r="O24" s="220"/>
      <c r="P24" s="220"/>
      <c r="Q24" s="220"/>
      <c r="R24" s="220"/>
      <c r="S24" s="220"/>
    </row>
    <row r="25" spans="1:19" s="134" customFormat="1" ht="24" thickBot="1">
      <c r="A25" s="138"/>
      <c r="B25" s="216" t="s">
        <v>1356</v>
      </c>
      <c r="C25" s="216"/>
      <c r="D25" s="216"/>
      <c r="E25" s="216"/>
      <c r="F25" s="216"/>
      <c r="G25" s="216"/>
      <c r="H25" s="216"/>
      <c r="I25" s="217"/>
      <c r="J25" s="117">
        <v>0</v>
      </c>
      <c r="K25" s="115" t="str">
        <f>IF(J23="N", "", IF(J25=0, "No Motors or Cables", "ft.  In 10' Increments"))</f>
        <v/>
      </c>
      <c r="L25" s="114"/>
      <c r="M25" s="115"/>
      <c r="N25" s="115"/>
      <c r="O25" s="115"/>
      <c r="P25" s="115"/>
      <c r="Q25" s="115"/>
      <c r="R25" s="115"/>
      <c r="S25" s="138"/>
    </row>
    <row r="26" spans="1:19" s="134" customFormat="1" ht="21" thickBot="1">
      <c r="A26" s="138"/>
      <c r="B26" s="138"/>
      <c r="C26" s="216" t="s">
        <v>1252</v>
      </c>
      <c r="D26" s="216"/>
      <c r="E26" s="216"/>
      <c r="F26" s="216"/>
      <c r="G26" s="216"/>
      <c r="H26" s="216"/>
      <c r="I26" s="217"/>
      <c r="J26" s="154" t="str">
        <f>J21</f>
        <v>NONE</v>
      </c>
      <c r="K26" s="222" t="str">
        <f>IF(J26&lt;&gt;J21, "Fieldbus selection is not the same for both drives", "")</f>
        <v/>
      </c>
      <c r="L26" s="223"/>
      <c r="M26" s="223"/>
      <c r="N26" s="223"/>
      <c r="O26" s="223"/>
      <c r="P26" s="223"/>
      <c r="Q26" s="223"/>
      <c r="R26" s="223"/>
      <c r="S26" s="223"/>
    </row>
    <row r="27" spans="1:19" s="134" customFormat="1" ht="20.25">
      <c r="A27" s="138"/>
      <c r="B27" s="138"/>
      <c r="C27" s="113"/>
      <c r="D27" s="113"/>
      <c r="E27" s="113"/>
      <c r="F27" s="113"/>
      <c r="G27" s="113"/>
      <c r="H27" s="113"/>
      <c r="I27" s="113"/>
      <c r="J27" s="113"/>
      <c r="K27" s="113"/>
      <c r="L27" s="113"/>
      <c r="M27" s="112"/>
      <c r="N27" s="112"/>
      <c r="O27" s="112"/>
      <c r="P27" s="112"/>
      <c r="Q27" s="112"/>
      <c r="R27" s="112"/>
      <c r="S27" s="112"/>
    </row>
    <row r="28" spans="1:19" s="134" customFormat="1" ht="20.25">
      <c r="A28" s="138"/>
      <c r="B28" s="138"/>
      <c r="C28" s="138"/>
      <c r="D28" s="138"/>
      <c r="E28" s="138"/>
      <c r="F28" s="138"/>
      <c r="G28" s="138"/>
      <c r="H28" s="138"/>
      <c r="I28" s="113"/>
      <c r="J28" s="102" t="s">
        <v>1290</v>
      </c>
      <c r="K28" s="115"/>
      <c r="L28" s="114"/>
      <c r="M28" s="115"/>
      <c r="N28" s="115"/>
      <c r="O28" s="115"/>
      <c r="P28" s="115"/>
      <c r="Q28" s="115"/>
      <c r="R28" s="115"/>
      <c r="S28" s="138"/>
    </row>
    <row r="29" spans="1:19" s="130" customFormat="1" ht="6" customHeight="1" thickBot="1">
      <c r="A29" s="142"/>
      <c r="B29" s="142"/>
      <c r="C29" s="142"/>
      <c r="D29" s="142"/>
      <c r="E29" s="142"/>
      <c r="F29" s="142"/>
      <c r="G29" s="142"/>
      <c r="H29" s="142"/>
      <c r="I29" s="129"/>
      <c r="J29" s="129"/>
      <c r="K29" s="129"/>
      <c r="L29" s="129"/>
      <c r="M29" s="129"/>
      <c r="N29" s="129"/>
      <c r="O29" s="129"/>
      <c r="P29" s="129"/>
      <c r="Q29" s="129"/>
      <c r="R29" s="129"/>
      <c r="S29" s="142"/>
    </row>
    <row r="30" spans="1:19" s="134" customFormat="1" ht="21" thickBot="1">
      <c r="A30" s="138"/>
      <c r="B30" s="216" t="s">
        <v>1274</v>
      </c>
      <c r="C30" s="216"/>
      <c r="D30" s="216"/>
      <c r="E30" s="216"/>
      <c r="F30" s="216"/>
      <c r="G30" s="216"/>
      <c r="H30" s="216"/>
      <c r="I30" s="217"/>
      <c r="J30" s="117" t="s">
        <v>602</v>
      </c>
      <c r="K30" s="115" t="str">
        <f>IF(J30="N", "",IF(J20="Parts", "UL Certification Not Available","UL Certifications adds 1-week to lead time"))</f>
        <v/>
      </c>
      <c r="L30" s="115"/>
      <c r="M30" s="115"/>
      <c r="N30" s="115"/>
      <c r="O30" s="115"/>
      <c r="P30" s="115"/>
      <c r="Q30" s="115"/>
      <c r="R30" s="115"/>
      <c r="S30" s="138"/>
    </row>
    <row r="31" spans="1:19" s="134" customFormat="1" ht="21" thickBot="1">
      <c r="A31" s="138"/>
      <c r="B31" s="138"/>
      <c r="C31" s="113"/>
      <c r="D31" s="113"/>
      <c r="E31" s="113"/>
      <c r="F31" s="113"/>
      <c r="G31" s="113"/>
      <c r="H31" s="113"/>
      <c r="I31" s="113" t="s">
        <v>1347</v>
      </c>
      <c r="J31" s="117" t="s">
        <v>1345</v>
      </c>
      <c r="K31" s="115" t="str">
        <f>IF(J31="None", "","Inches - Ethernet Switch Added with HMI")</f>
        <v/>
      </c>
      <c r="M31" s="115"/>
      <c r="N31" s="115"/>
      <c r="O31" s="115"/>
      <c r="P31" s="115"/>
      <c r="Q31" s="115"/>
      <c r="R31" s="115"/>
      <c r="S31" s="138"/>
    </row>
    <row r="32" spans="1:19" s="134" customFormat="1" ht="21" thickBot="1">
      <c r="A32" s="138"/>
      <c r="B32" s="138"/>
      <c r="C32" s="113"/>
      <c r="D32" s="113"/>
      <c r="E32" s="113"/>
      <c r="F32" s="113"/>
      <c r="G32" s="113"/>
      <c r="H32" s="113"/>
      <c r="I32" s="113" t="str">
        <f>IF(J31="None", "", "Distance HMI to Ethernet Switch:")</f>
        <v/>
      </c>
      <c r="J32" s="117">
        <v>3</v>
      </c>
      <c r="K32" s="115" t="str">
        <f>IF(J32="Will Supply", "", IF(J31="None", "", IF(J31&gt;0, IF(J32 = 0, "Enter distance between HMI &amp; Ethernet Switch", " ft"),"")))</f>
        <v/>
      </c>
      <c r="L32" s="115"/>
      <c r="M32" s="115"/>
      <c r="N32" s="115"/>
      <c r="O32" s="115"/>
      <c r="P32" s="115"/>
      <c r="Q32" s="115"/>
      <c r="R32" s="115"/>
      <c r="S32" s="138"/>
    </row>
    <row r="33" spans="1:19" s="134" customFormat="1" ht="21" thickBot="1">
      <c r="A33" s="138"/>
      <c r="B33" s="138"/>
      <c r="C33" s="113"/>
      <c r="D33" s="113"/>
      <c r="E33" s="113"/>
      <c r="F33" s="113"/>
      <c r="G33" s="113"/>
      <c r="H33" s="113"/>
      <c r="I33" s="113" t="str">
        <f>IF(J31="none", "", IF(J20="Parts", "Distance 1st Indexer to Ethernet Switch:", "3' Ethernet Cable Included:"))</f>
        <v/>
      </c>
      <c r="J33" s="117">
        <v>25</v>
      </c>
      <c r="K33" s="222" t="str">
        <f>IF(J31="None", "",IF(I33="3' ethernet cable included:", "", IF(J33="Will Supply", "", IF(J32="None", "", IF(J$31&gt;0, IF(J33 = 0, "Enter distance between 1st Indexer &amp; Ethernet Switch", " ft"),"")))))</f>
        <v/>
      </c>
      <c r="L33" s="223"/>
      <c r="M33" s="223"/>
      <c r="N33" s="223"/>
      <c r="O33" s="223"/>
      <c r="P33" s="223"/>
      <c r="Q33" s="223"/>
      <c r="R33" s="223"/>
      <c r="S33" s="138"/>
    </row>
    <row r="34" spans="1:19" s="134" customFormat="1" ht="21" thickBot="1">
      <c r="A34" s="138"/>
      <c r="B34" s="138"/>
      <c r="C34" s="152"/>
      <c r="D34" s="152"/>
      <c r="E34" s="152"/>
      <c r="F34" s="152"/>
      <c r="G34" s="152"/>
      <c r="H34" s="152"/>
      <c r="I34" s="152" t="str">
        <f>IF(J31="None", "", IF(J23="N", "", IF(J20="Parts", "Distance 2nd Indexer to Ethernet Switch:", "3' Ethernet Cable Included:")))</f>
        <v/>
      </c>
      <c r="J34" s="117" t="s">
        <v>1346</v>
      </c>
      <c r="K34" s="222" t="str">
        <f>IF(J23="N","",IF(J31="None", "",IF(I34="3' Ethernet Cable Included:", "", IF(J34="Will Supply", "", IF(J33="None", "", IF(J31&gt;0, IF(J34 = 0, "Enter distance between 2nd Indexer &amp; Ethernet Switch", " ft"),""))))))</f>
        <v/>
      </c>
      <c r="L34" s="223"/>
      <c r="M34" s="223"/>
      <c r="N34" s="223"/>
      <c r="O34" s="223"/>
      <c r="P34" s="223"/>
      <c r="Q34" s="223"/>
      <c r="R34" s="223"/>
      <c r="S34" s="138"/>
    </row>
    <row r="35" spans="1:19" s="134" customFormat="1" ht="20.25">
      <c r="A35" s="138"/>
      <c r="B35" s="138"/>
      <c r="C35" s="138"/>
      <c r="D35" s="138"/>
      <c r="E35" s="138"/>
      <c r="F35" s="138"/>
      <c r="G35" s="138"/>
      <c r="H35" s="138"/>
      <c r="I35" s="115"/>
      <c r="J35" s="115"/>
      <c r="K35" s="115"/>
      <c r="L35" s="115"/>
      <c r="M35" s="115"/>
      <c r="N35" s="115"/>
      <c r="O35" s="115"/>
      <c r="P35" s="115"/>
      <c r="Q35" s="115"/>
      <c r="R35" s="115"/>
      <c r="S35" s="138"/>
    </row>
    <row r="36" spans="1:19" s="135" customFormat="1" ht="23.25">
      <c r="A36" s="136"/>
      <c r="B36" s="119" t="s">
        <v>1288</v>
      </c>
      <c r="C36" s="225" t="s">
        <v>1289</v>
      </c>
      <c r="D36" s="225"/>
      <c r="E36" s="225"/>
      <c r="F36" s="225"/>
      <c r="G36" s="225"/>
      <c r="H36" s="225"/>
      <c r="I36" s="226"/>
      <c r="J36" s="224" t="s">
        <v>1</v>
      </c>
      <c r="K36" s="224"/>
      <c r="L36" s="224"/>
      <c r="M36" s="224"/>
      <c r="N36" s="224"/>
      <c r="O36" s="224"/>
      <c r="P36" s="224"/>
      <c r="Q36" s="224"/>
      <c r="R36" s="118" t="s">
        <v>1229</v>
      </c>
      <c r="S36" s="137"/>
    </row>
    <row r="37" spans="1:19" s="48" customFormat="1" ht="23.25">
      <c r="A37" s="49"/>
      <c r="B37" s="119" t="str">
        <f t="shared" ref="B37:B42" si="0">IF(C37="", "", 1)</f>
        <v/>
      </c>
      <c r="C37" s="227" t="str">
        <f>IF(J17=J177, "", IF(J18=0.5,(J174&amp;".5"&amp;L174&amp;M174&amp;N174&amp;O174&amp;P174&amp;Q174),(J174&amp;(K174)&amp;L174&amp;M174&amp;N174&amp;O174&amp;P174&amp;Q174)))</f>
        <v/>
      </c>
      <c r="D37" s="227"/>
      <c r="E37" s="227"/>
      <c r="F37" s="227"/>
      <c r="G37" s="227"/>
      <c r="H37" s="227"/>
      <c r="I37" s="228"/>
      <c r="J37" s="210" t="str">
        <f>IF(J17=J177,"",IF(ISNA(VLOOKUP(C37,'Indexer Kit Part #''s'!$J$4:$L613,'Indexer Kit Part #''s'!K1,)),"Invalid Part Number",VLOOKUP(C37,'Indexer Kit Part #''s'!$J$4:$L613,'Indexer Kit Part #''s'!K$1,FALSE)))</f>
        <v/>
      </c>
      <c r="K37" s="210"/>
      <c r="L37" s="210"/>
      <c r="M37" s="210"/>
      <c r="N37" s="210"/>
      <c r="O37" s="210"/>
      <c r="P37" s="210"/>
      <c r="Q37" s="210"/>
      <c r="R37" s="98">
        <f>IF(J17=J177,0,IF(J37="Invalid Part Number",0,VLOOKUP(C37,'Indexer Kit Part #''s'!$J$4:L$613,'Indexer Kit Part #''s'!L$1,FALSE)))</f>
        <v>0</v>
      </c>
      <c r="S37" s="47"/>
    </row>
    <row r="38" spans="1:19" s="48" customFormat="1" ht="23.25">
      <c r="A38" s="49"/>
      <c r="B38" s="119" t="str">
        <f t="shared" si="0"/>
        <v/>
      </c>
      <c r="C38" s="208" t="str">
        <f>IF(J23="N","",IF(J24=0.5,(J175&amp;".5"&amp;L175&amp;M175&amp;N175&amp;O175&amp;P175&amp;Q175), (J175&amp;K175&amp;L175&amp;M175&amp;N175&amp;O175&amp;P175&amp;Q175)))</f>
        <v/>
      </c>
      <c r="D38" s="208"/>
      <c r="E38" s="208"/>
      <c r="F38" s="208"/>
      <c r="G38" s="208"/>
      <c r="H38" s="208"/>
      <c r="I38" s="209"/>
      <c r="J38" s="210" t="str">
        <f>IF(J23="N", "",IF(ISNA(VLOOKUP(C38,'Indexer Kit Part #''s'!$J$4:$L613,'Indexer Kit Part #''s'!K1,)),"Invalid Part Number",VLOOKUP(C38,'Indexer Kit Part #''s'!$J$4:$L613,'Indexer Kit Part #''s'!K$1,FALSE)))</f>
        <v/>
      </c>
      <c r="K38" s="210"/>
      <c r="L38" s="210"/>
      <c r="M38" s="210"/>
      <c r="N38" s="210"/>
      <c r="O38" s="210"/>
      <c r="P38" s="210"/>
      <c r="Q38" s="210"/>
      <c r="R38" s="91">
        <f>IF(J38="Invalid Part Number", 0,IF(J23="n",0,B38*VLOOKUP(C38,'Indexer Kit Part #''s'!$J$4:$L613,'Indexer Kit Part #''s'!L1,FALSE)))</f>
        <v>0</v>
      </c>
      <c r="S38" s="47"/>
    </row>
    <row r="39" spans="1:19" s="48" customFormat="1" ht="23.25">
      <c r="A39" s="49"/>
      <c r="B39" s="119" t="str">
        <f t="shared" si="0"/>
        <v/>
      </c>
      <c r="C39" s="208" t="str">
        <f>IF(J20="parts", "",IF(J30="Y", "XDK-PNL-UL",""))</f>
        <v/>
      </c>
      <c r="D39" s="208"/>
      <c r="E39" s="208"/>
      <c r="F39" s="208"/>
      <c r="G39" s="208"/>
      <c r="H39" s="208"/>
      <c r="I39" s="209"/>
      <c r="J39" s="210" t="str">
        <f>IF(J20="Parts", "", IF(J30="N","",IF(ISNA(VLOOKUP(C39,'Indexer Kit Part #''s'!$J$4:$L$612,'Indexer Kit Part #''s'!K$1,)),"Invalid Part Number",VLOOKUP(C39,'Indexer Kit Part #''s'!$J$4:$L$612,'Indexer Kit Part #''s'!K$1,FALSE))))</f>
        <v/>
      </c>
      <c r="K39" s="210"/>
      <c r="L39" s="210"/>
      <c r="M39" s="210"/>
      <c r="N39" s="210"/>
      <c r="O39" s="210"/>
      <c r="P39" s="210"/>
      <c r="Q39" s="210"/>
      <c r="R39" s="98">
        <f>IF(J20="Parts", 0, IF(J30="N",0,IF(J39="Invalid Part Number",0,B39*VLOOKUP(C39,'Indexer Kit Part #''s'!$J$4:$L613,'Indexer Kit Part #''s'!L$1,FALSE))))</f>
        <v>0</v>
      </c>
      <c r="S39" s="47"/>
    </row>
    <row r="40" spans="1:19" s="127" customFormat="1" ht="23.25">
      <c r="A40" s="128"/>
      <c r="B40" s="119" t="str">
        <f t="shared" si="0"/>
        <v/>
      </c>
      <c r="C40" s="208" t="str">
        <f>IF(J31 = "None", "", IF(J31=4.3, "MMI-MT8050iE",IF(J31=7, "MMI-MT8070iE",IF(J31=10, "MMI-MT8100iE", IF(J31=12.1, "MMI-MT8121xE", IF(J31 = 15, "MMI-MT8150xE", ""))))))</f>
        <v/>
      </c>
      <c r="D40" s="208"/>
      <c r="E40" s="208"/>
      <c r="F40" s="208"/>
      <c r="G40" s="208"/>
      <c r="H40" s="208"/>
      <c r="I40" s="209"/>
      <c r="J40" s="210" t="str">
        <f>IF(C40="",C40,IF(ISNA(VLOOKUP(C40,'Indexer Kit Part #''s'!$J$4:$L613,'Indexer Kit Part #''s'!K1,)),"Invalid Part Number",VLOOKUP(C40,'Indexer Kit Part #''s'!$J$4:$L613,'Indexer Kit Part #''s'!K$1,FALSE)))</f>
        <v/>
      </c>
      <c r="K40" s="210"/>
      <c r="L40" s="210"/>
      <c r="M40" s="210"/>
      <c r="N40" s="210"/>
      <c r="O40" s="210"/>
      <c r="P40" s="210"/>
      <c r="Q40" s="210"/>
      <c r="R40" s="143">
        <f>IF(C40="",0,VLOOKUP(C40,'Indexer Kit Part #''s'!$J$4:L$613,'Indexer Kit Part #''s'!L$1,FALSE))</f>
        <v>0</v>
      </c>
      <c r="S40" s="126"/>
    </row>
    <row r="41" spans="1:19" s="127" customFormat="1" ht="23.25">
      <c r="A41" s="128"/>
      <c r="B41" s="119" t="str">
        <f t="shared" si="0"/>
        <v/>
      </c>
      <c r="C41" s="208" t="str">
        <f>IF(J31=4.3, "EISK5-100T",IF(J31=7, "EISK5-100T",IF(J31=10, "EISK5-100T", IF(J31=12.1, "EISK5-100T", IF(J31 = 15, "EISK5-100T", "")))))</f>
        <v/>
      </c>
      <c r="D41" s="208"/>
      <c r="E41" s="208"/>
      <c r="F41" s="208"/>
      <c r="G41" s="208"/>
      <c r="H41" s="208"/>
      <c r="I41" s="209"/>
      <c r="J41" s="210" t="str">
        <f>IF(C41="",C41,IF(ISNA(VLOOKUP(C41,'Indexer Kit Part #''s'!$J$4:$L616,'Indexer Kit Part #''s'!K4,FALSE)),"Invalid Part Number",VLOOKUP(C41,'Indexer Kit Part #''s'!$J$4:$L616,'Indexer Kit Part #''s'!K$1,FALSE)))</f>
        <v/>
      </c>
      <c r="K41" s="210"/>
      <c r="L41" s="210"/>
      <c r="M41" s="210"/>
      <c r="N41" s="210"/>
      <c r="O41" s="210"/>
      <c r="P41" s="210"/>
      <c r="Q41" s="210"/>
      <c r="R41" s="143">
        <f>IF(C41="",0,B41*VLOOKUP(C41,'Indexer Kit Part #''s'!$J$4:L$613,'Indexer Kit Part #''s'!L$1,FALSE))</f>
        <v>0</v>
      </c>
      <c r="S41" s="126"/>
    </row>
    <row r="42" spans="1:19" s="127" customFormat="1" ht="23.25">
      <c r="A42" s="128"/>
      <c r="B42" s="119" t="str">
        <f t="shared" si="0"/>
        <v/>
      </c>
      <c r="C42" s="208" t="str">
        <f>IF(J32 = "Will Supply", "", IF(J31 = "None", "", IF(J31="","", "CBL-ENET/"&amp;J32)))</f>
        <v/>
      </c>
      <c r="D42" s="208"/>
      <c r="E42" s="208"/>
      <c r="F42" s="208"/>
      <c r="G42" s="208"/>
      <c r="H42" s="208"/>
      <c r="I42" s="209"/>
      <c r="J42" s="210" t="str">
        <f>IF(C42="",C42,IF(ISNA(VLOOKUP(C42,'Indexer Kit Part #''s'!$J$4:$L614,'Indexer Kit Part #''s'!K2,FALSE)),"Invalid Part Number",VLOOKUP(C42,'Indexer Kit Part #''s'!$J$4:$L614,'Indexer Kit Part #''s'!K$1,FALSE)))</f>
        <v/>
      </c>
      <c r="K42" s="210"/>
      <c r="L42" s="210"/>
      <c r="M42" s="210"/>
      <c r="N42" s="210"/>
      <c r="O42" s="210"/>
      <c r="P42" s="210"/>
      <c r="Q42" s="210"/>
      <c r="R42" s="143">
        <f>IF(C42="",0,VLOOKUP(C42,'Indexer Kit Part #''s'!$J$4:L$613,'Indexer Kit Part #''s'!L$1,FALSE))</f>
        <v>0</v>
      </c>
      <c r="S42" s="126"/>
    </row>
    <row r="43" spans="1:19" s="127" customFormat="1" ht="23.25">
      <c r="A43" s="128"/>
      <c r="B43" s="119" t="str">
        <f>IF(C43="", "",  1)</f>
        <v/>
      </c>
      <c r="C43" s="208" t="str">
        <f>IF(I33="3' Ethernet Cable Included:", "CBL-ENET/3", IF(J33 = "Will Supply", "", IF(J31 = "None", "", IF(I33="3' Ethernet Cable Included:", "CBL-ENET/3", IF(J31="","", "CBL-ENET/"&amp;J33)))))</f>
        <v/>
      </c>
      <c r="D43" s="208"/>
      <c r="E43" s="208"/>
      <c r="F43" s="208"/>
      <c r="G43" s="208"/>
      <c r="H43" s="208"/>
      <c r="I43" s="209"/>
      <c r="J43" s="210" t="str">
        <f>IF(C43="",C43,IF(ISNA(VLOOKUP(C43,'Indexer Kit Part #''s'!$J$4:$L615,'Indexer Kit Part #''s'!K3,FALSE)),"Invalid Part Number",VLOOKUP(C43,'Indexer Kit Part #''s'!$J$4:$L615,'Indexer Kit Part #''s'!K$1,FALSE)))</f>
        <v/>
      </c>
      <c r="K43" s="210"/>
      <c r="L43" s="210"/>
      <c r="M43" s="210"/>
      <c r="N43" s="210"/>
      <c r="O43" s="210"/>
      <c r="P43" s="210"/>
      <c r="Q43" s="210"/>
      <c r="R43" s="143">
        <f>IF(C43="",0,B43*VLOOKUP(C43,'Indexer Kit Part #''s'!$J$4:L$613,'Indexer Kit Part #''s'!L$1,FALSE))</f>
        <v>0</v>
      </c>
      <c r="S43" s="126"/>
    </row>
    <row r="44" spans="1:19" s="127" customFormat="1" ht="23.25">
      <c r="A44" s="128"/>
      <c r="B44" s="153" t="str">
        <f>IF(J23="N", "", IF(C44="", "",  1))</f>
        <v/>
      </c>
      <c r="C44" s="208" t="str">
        <f>IF(I34="3' Ethernet Cable Included:", "CBL-ENET/3", IF(J23="N", "", IF(J34 = "Will Supply", "", IF(J31 = "None", "", IF(I34="3' Ethernet Cable Included:", "CBL-ENET/3", IF(J31="","", "CBL-ENET/"&amp;J34))))))</f>
        <v/>
      </c>
      <c r="D44" s="208"/>
      <c r="E44" s="208"/>
      <c r="F44" s="208"/>
      <c r="G44" s="208"/>
      <c r="H44" s="208"/>
      <c r="I44" s="209"/>
      <c r="J44" s="210" t="str">
        <f>IF(C44="",C44,IF(ISNA(VLOOKUP(C44,'Indexer Kit Part #''s'!$J$4:$L616,'Indexer Kit Part #''s'!K4,FALSE)),"Invalid Part Number",VLOOKUP(C44,'Indexer Kit Part #''s'!$J$4:$L616,'Indexer Kit Part #''s'!K$1,FALSE)))</f>
        <v/>
      </c>
      <c r="K44" s="210"/>
      <c r="L44" s="210"/>
      <c r="M44" s="210"/>
      <c r="N44" s="210"/>
      <c r="O44" s="210"/>
      <c r="P44" s="210"/>
      <c r="Q44" s="210"/>
      <c r="R44" s="143">
        <f>IF(C44="",0,B44*VLOOKUP(C44,'Indexer Kit Part #''s'!$J$4:L$613,'Indexer Kit Part #''s'!L$1,FALSE))</f>
        <v>0</v>
      </c>
      <c r="S44" s="126"/>
    </row>
    <row r="45" spans="1:19" s="130" customFormat="1" ht="6" customHeight="1">
      <c r="A45" s="142"/>
      <c r="B45" s="142"/>
      <c r="C45" s="142"/>
      <c r="D45" s="142"/>
      <c r="E45" s="142"/>
      <c r="F45" s="142"/>
      <c r="G45" s="142"/>
      <c r="H45" s="142"/>
      <c r="I45" s="129"/>
      <c r="J45" s="129"/>
      <c r="K45" s="129"/>
      <c r="L45" s="129"/>
      <c r="M45" s="129"/>
      <c r="N45" s="129"/>
      <c r="O45" s="129"/>
      <c r="P45" s="129"/>
      <c r="Q45" s="129"/>
      <c r="R45" s="129"/>
      <c r="S45" s="142"/>
    </row>
    <row r="46" spans="1:19" s="130" customFormat="1" ht="6" customHeight="1" thickBot="1">
      <c r="A46" s="142"/>
      <c r="B46" s="142"/>
      <c r="C46" s="142"/>
      <c r="D46" s="142"/>
      <c r="E46" s="142"/>
      <c r="F46" s="142"/>
      <c r="G46" s="142"/>
      <c r="H46" s="142"/>
      <c r="I46" s="129"/>
      <c r="J46" s="129"/>
      <c r="K46" s="129"/>
      <c r="L46" s="129"/>
      <c r="M46" s="129"/>
      <c r="N46" s="129"/>
      <c r="O46" s="129"/>
      <c r="P46" s="129"/>
      <c r="Q46" s="129"/>
      <c r="R46" s="129"/>
      <c r="S46" s="142"/>
    </row>
    <row r="47" spans="1:19" s="134" customFormat="1" ht="21" thickBot="1">
      <c r="A47" s="138"/>
      <c r="B47" s="138"/>
      <c r="C47" s="138"/>
      <c r="D47" s="138"/>
      <c r="E47" s="138"/>
      <c r="F47" s="138"/>
      <c r="G47" s="138"/>
      <c r="H47" s="138"/>
      <c r="I47" s="111" t="s">
        <v>1254</v>
      </c>
      <c r="J47" s="110">
        <f>SUM(R37:R44)</f>
        <v>0</v>
      </c>
      <c r="K47" s="211"/>
      <c r="L47" s="211"/>
      <c r="M47" s="211"/>
      <c r="N47" s="211"/>
      <c r="O47" s="211"/>
      <c r="P47" s="211"/>
      <c r="Q47" s="211"/>
      <c r="R47" s="211"/>
      <c r="S47" s="211"/>
    </row>
    <row r="48" spans="1:19" s="51" customFormat="1" ht="6" customHeight="1">
      <c r="A48" s="97"/>
      <c r="B48" s="97"/>
      <c r="C48" s="97"/>
      <c r="D48" s="97"/>
      <c r="E48" s="97"/>
      <c r="F48" s="97"/>
      <c r="G48" s="97"/>
      <c r="H48" s="97"/>
      <c r="I48" s="50"/>
      <c r="J48" s="50"/>
      <c r="K48" s="50"/>
      <c r="L48" s="50"/>
      <c r="M48" s="50"/>
      <c r="N48" s="50"/>
      <c r="O48" s="50"/>
      <c r="P48" s="50"/>
      <c r="Q48" s="50"/>
      <c r="R48" s="50"/>
      <c r="S48" s="97"/>
    </row>
    <row r="49" spans="1:19" s="134" customFormat="1" ht="20.25">
      <c r="A49" s="138"/>
      <c r="B49" s="138"/>
      <c r="C49" s="138"/>
      <c r="D49" s="138"/>
      <c r="E49" s="138"/>
      <c r="F49" s="138"/>
      <c r="G49" s="138"/>
      <c r="H49" s="138"/>
      <c r="I49" s="111" t="s">
        <v>1247</v>
      </c>
      <c r="J49" s="109">
        <v>1</v>
      </c>
      <c r="K49" s="138"/>
      <c r="L49" s="138"/>
      <c r="M49" s="138"/>
      <c r="N49" s="138"/>
      <c r="O49" s="138"/>
      <c r="P49" s="138"/>
      <c r="Q49" s="138"/>
      <c r="R49" s="138"/>
    </row>
    <row r="50" spans="1:19" s="51" customFormat="1" ht="6" customHeight="1" thickBot="1">
      <c r="A50" s="97"/>
      <c r="B50" s="97"/>
      <c r="C50" s="97"/>
      <c r="D50" s="97"/>
      <c r="E50" s="97"/>
      <c r="F50" s="97"/>
      <c r="G50" s="97"/>
      <c r="H50" s="97"/>
      <c r="I50" s="50"/>
      <c r="J50" s="50"/>
      <c r="K50" s="50"/>
      <c r="L50" s="50"/>
      <c r="M50" s="50"/>
      <c r="N50" s="50"/>
      <c r="O50" s="50"/>
      <c r="P50" s="50"/>
      <c r="Q50" s="50"/>
      <c r="R50" s="50"/>
      <c r="S50" s="97"/>
    </row>
    <row r="51" spans="1:19" s="134" customFormat="1" ht="21" thickBot="1">
      <c r="A51" s="138"/>
      <c r="B51" s="138"/>
      <c r="C51" s="138"/>
      <c r="D51" s="138"/>
      <c r="E51" s="138"/>
      <c r="F51" s="138"/>
      <c r="G51" s="138"/>
      <c r="H51" s="138"/>
      <c r="I51" s="111" t="s">
        <v>1272</v>
      </c>
      <c r="J51" s="110">
        <f>J49*J47</f>
        <v>0</v>
      </c>
      <c r="K51" s="138"/>
      <c r="L51" s="138"/>
      <c r="M51" s="138"/>
      <c r="N51" s="138"/>
      <c r="O51" s="138"/>
      <c r="P51" s="138"/>
      <c r="Q51" s="138"/>
      <c r="R51" s="138"/>
    </row>
    <row r="52" spans="1:19" s="51" customFormat="1" ht="6" customHeight="1" thickBot="1">
      <c r="A52" s="97"/>
      <c r="B52" s="97"/>
      <c r="C52" s="97"/>
      <c r="D52" s="97"/>
      <c r="E52" s="97"/>
      <c r="F52" s="97"/>
      <c r="G52" s="97"/>
      <c r="H52" s="97"/>
      <c r="I52" s="50"/>
      <c r="J52" s="50"/>
      <c r="K52" s="50"/>
      <c r="L52" s="50"/>
      <c r="M52" s="50"/>
      <c r="N52" s="50"/>
      <c r="O52" s="50"/>
      <c r="P52" s="50"/>
      <c r="Q52" s="50"/>
      <c r="R52" s="50"/>
      <c r="S52" s="97"/>
    </row>
    <row r="53" spans="1:19" s="134" customFormat="1" ht="21" thickBot="1">
      <c r="A53" s="138"/>
      <c r="B53" s="138"/>
      <c r="C53" s="138"/>
      <c r="D53" s="138"/>
      <c r="E53" s="138"/>
      <c r="F53" s="138"/>
      <c r="G53" s="138"/>
      <c r="H53" s="108"/>
      <c r="I53" s="104" t="s">
        <v>1273</v>
      </c>
      <c r="J53" s="110">
        <f>R39</f>
        <v>0</v>
      </c>
      <c r="K53" s="211" t="str">
        <f>IF(J20="parts", "", IF(J30="N", "","Certification fee not susceptible to multiplier calculation"))</f>
        <v/>
      </c>
      <c r="L53" s="211"/>
      <c r="M53" s="211"/>
      <c r="N53" s="211"/>
      <c r="O53" s="211"/>
      <c r="P53" s="211"/>
      <c r="Q53" s="211"/>
      <c r="R53" s="211"/>
      <c r="S53" s="211"/>
    </row>
    <row r="54" spans="1:19" s="51" customFormat="1" ht="6" customHeight="1" thickBot="1">
      <c r="A54" s="97"/>
      <c r="B54" s="97"/>
      <c r="C54" s="97"/>
      <c r="D54" s="97"/>
      <c r="E54" s="97"/>
      <c r="F54" s="97"/>
      <c r="G54" s="97"/>
      <c r="H54" s="97"/>
      <c r="I54" s="50"/>
      <c r="J54" s="50"/>
      <c r="K54" s="50"/>
      <c r="L54" s="50"/>
      <c r="M54" s="50"/>
      <c r="N54" s="50"/>
      <c r="O54" s="50"/>
      <c r="P54" s="50"/>
      <c r="Q54" s="50"/>
      <c r="R54" s="50"/>
      <c r="S54" s="97"/>
    </row>
    <row r="55" spans="1:19" s="134" customFormat="1" ht="21" thickBot="1">
      <c r="A55" s="138"/>
      <c r="B55" s="138"/>
      <c r="C55" s="138"/>
      <c r="D55" s="138"/>
      <c r="E55" s="138"/>
      <c r="F55" s="138"/>
      <c r="G55" s="138"/>
      <c r="H55" s="138"/>
      <c r="I55" s="111" t="s">
        <v>1371</v>
      </c>
      <c r="J55" s="110">
        <f>O165</f>
        <v>0</v>
      </c>
      <c r="K55" s="138"/>
      <c r="L55" s="138"/>
      <c r="M55" s="138"/>
      <c r="N55" s="138"/>
      <c r="O55" s="138"/>
      <c r="P55" s="138"/>
      <c r="Q55" s="111"/>
      <c r="R55" s="107"/>
      <c r="S55" s="138"/>
    </row>
    <row r="56" spans="1:19" s="130" customFormat="1" ht="6" customHeight="1" thickBot="1">
      <c r="A56" s="142"/>
      <c r="B56" s="142"/>
      <c r="C56" s="142"/>
      <c r="D56" s="142"/>
      <c r="E56" s="142"/>
      <c r="F56" s="142"/>
      <c r="G56" s="142"/>
      <c r="H56" s="142"/>
      <c r="I56" s="129"/>
      <c r="J56" s="129"/>
      <c r="K56" s="129"/>
      <c r="L56" s="129"/>
      <c r="M56" s="129"/>
      <c r="N56" s="129"/>
      <c r="O56" s="129"/>
      <c r="P56" s="129"/>
      <c r="Q56" s="129"/>
      <c r="R56" s="129"/>
      <c r="S56" s="142"/>
    </row>
    <row r="57" spans="1:19" s="134" customFormat="1" ht="21" thickBot="1">
      <c r="A57" s="138"/>
      <c r="B57" s="138"/>
      <c r="C57" s="138"/>
      <c r="D57" s="138"/>
      <c r="E57" s="138"/>
      <c r="F57" s="138"/>
      <c r="G57" s="138"/>
      <c r="H57" s="138"/>
      <c r="I57" s="111" t="s">
        <v>1230</v>
      </c>
      <c r="J57" s="110">
        <f>J53+J51+J55</f>
        <v>0</v>
      </c>
      <c r="K57" s="138"/>
      <c r="L57" s="138"/>
      <c r="M57" s="138"/>
      <c r="N57" s="138"/>
      <c r="O57" s="138"/>
      <c r="P57" s="138"/>
      <c r="Q57" s="111"/>
      <c r="R57" s="107"/>
      <c r="S57" s="138"/>
    </row>
    <row r="58" spans="1:19" s="51" customFormat="1" ht="6" customHeight="1" thickBot="1">
      <c r="A58" s="97"/>
      <c r="B58" s="97"/>
      <c r="C58" s="97"/>
      <c r="D58" s="97"/>
      <c r="E58" s="97"/>
      <c r="F58" s="97"/>
      <c r="G58" s="97"/>
      <c r="H58" s="97"/>
      <c r="I58" s="50"/>
      <c r="J58" s="50"/>
      <c r="K58" s="50"/>
      <c r="L58" s="50"/>
      <c r="M58" s="50"/>
      <c r="N58" s="50"/>
      <c r="O58" s="50"/>
      <c r="P58" s="50"/>
      <c r="Q58" s="50"/>
      <c r="R58" s="50"/>
      <c r="S58" s="97"/>
    </row>
    <row r="59" spans="1:19" s="106" customFormat="1" ht="21.75" thickBot="1">
      <c r="A59" s="139"/>
      <c r="B59" s="138"/>
      <c r="C59" s="140"/>
      <c r="D59" s="140"/>
      <c r="E59" s="139"/>
      <c r="F59" s="139"/>
      <c r="G59" s="139"/>
      <c r="H59" s="139"/>
      <c r="I59" s="140" t="s">
        <v>1255</v>
      </c>
      <c r="J59" s="103"/>
      <c r="K59" s="138"/>
      <c r="L59" s="138"/>
      <c r="M59" s="138"/>
      <c r="N59" s="138"/>
      <c r="O59" s="138"/>
      <c r="P59" s="138"/>
      <c r="Q59" s="111"/>
      <c r="R59" s="107"/>
      <c r="S59" s="139"/>
    </row>
    <row r="60" spans="1:19" s="51" customFormat="1" ht="6" customHeight="1" thickBot="1">
      <c r="A60" s="97"/>
      <c r="B60" s="97"/>
      <c r="C60" s="97"/>
      <c r="D60" s="97"/>
      <c r="E60" s="97"/>
      <c r="F60" s="97"/>
      <c r="G60" s="97"/>
      <c r="H60" s="97"/>
      <c r="I60" s="50"/>
      <c r="J60" s="50"/>
      <c r="K60" s="50"/>
      <c r="L60" s="50"/>
      <c r="M60" s="50"/>
      <c r="N60" s="50"/>
      <c r="O60" s="50"/>
      <c r="P60" s="50"/>
      <c r="Q60" s="50"/>
      <c r="R60" s="50"/>
      <c r="S60" s="97"/>
    </row>
    <row r="61" spans="1:19" s="106" customFormat="1" ht="21.75" thickBot="1">
      <c r="A61" s="139"/>
      <c r="B61" s="138"/>
      <c r="C61" s="140"/>
      <c r="D61" s="140"/>
      <c r="E61" s="139"/>
      <c r="F61" s="139"/>
      <c r="G61" s="139"/>
      <c r="H61" s="139"/>
      <c r="I61" s="140" t="s">
        <v>1261</v>
      </c>
      <c r="J61" s="105">
        <f ca="1">NOW()</f>
        <v>42726.461227083331</v>
      </c>
      <c r="K61" s="138"/>
      <c r="L61" s="138"/>
      <c r="M61" s="138"/>
      <c r="N61" s="138"/>
      <c r="O61" s="138"/>
      <c r="P61" s="138"/>
      <c r="Q61" s="111"/>
      <c r="R61" s="107"/>
      <c r="S61" s="139"/>
    </row>
    <row r="62" spans="1:19" s="51" customFormat="1" ht="6" customHeight="1">
      <c r="A62" s="97"/>
      <c r="B62" s="97"/>
      <c r="C62" s="97"/>
      <c r="D62" s="97"/>
      <c r="E62" s="97"/>
      <c r="F62" s="97"/>
      <c r="G62" s="97"/>
      <c r="H62" s="97"/>
      <c r="I62" s="50"/>
      <c r="J62" s="50"/>
      <c r="K62" s="50"/>
      <c r="L62" s="50"/>
      <c r="M62" s="50"/>
      <c r="N62" s="50"/>
      <c r="O62" s="50"/>
      <c r="P62" s="50"/>
      <c r="Q62" s="50"/>
      <c r="R62" s="50"/>
      <c r="S62" s="97"/>
    </row>
    <row r="63" spans="1:19" customFormat="1" ht="21">
      <c r="A63" s="3"/>
      <c r="B63" s="47"/>
      <c r="C63" s="95" t="s">
        <v>1231</v>
      </c>
      <c r="D63" s="94"/>
      <c r="E63" s="94"/>
      <c r="F63" s="94"/>
      <c r="G63" s="94"/>
      <c r="H63" s="94"/>
      <c r="I63" s="94"/>
      <c r="J63" s="95" t="s">
        <v>1240</v>
      </c>
      <c r="K63" s="94"/>
      <c r="L63" s="94"/>
      <c r="M63" s="94"/>
      <c r="N63" s="94"/>
      <c r="O63" s="94"/>
      <c r="P63" s="94"/>
      <c r="Q63" s="94"/>
      <c r="R63" s="94"/>
      <c r="S63" s="94"/>
    </row>
    <row r="64" spans="1:19" s="48" customFormat="1" ht="20.25">
      <c r="A64" s="47"/>
      <c r="B64" s="47"/>
      <c r="C64" s="90"/>
      <c r="D64" s="95" t="s">
        <v>1233</v>
      </c>
      <c r="E64" s="201"/>
      <c r="F64" s="201"/>
      <c r="G64" s="201"/>
      <c r="H64" s="201"/>
      <c r="I64" s="201"/>
      <c r="J64" s="95" t="s">
        <v>1248</v>
      </c>
      <c r="K64" s="201"/>
      <c r="L64" s="201"/>
      <c r="M64" s="201"/>
      <c r="N64" s="201"/>
      <c r="O64" s="201"/>
      <c r="P64" s="201"/>
      <c r="Q64" s="201"/>
      <c r="R64" s="201"/>
      <c r="S64" s="93"/>
    </row>
    <row r="65" spans="1:19" s="48" customFormat="1" ht="20.25">
      <c r="A65" s="164">
        <v>2</v>
      </c>
      <c r="B65" s="47"/>
      <c r="C65" s="93"/>
      <c r="D65" s="95" t="s">
        <v>1232</v>
      </c>
      <c r="E65" s="201" t="str">
        <f>IF(ISNA(VLOOKUP(($E$64), 'Customer Bill To'!$A$1:$L$1000,A65,FALSE)),"Bill To - "&amp;D65, IF(VLOOKUP($E$64,'Customer Bill To'!$A$1:$L$1000,A65,FALSE) = 0, "", (VLOOKUP(($E$64), 'Customer Bill To'!$A$1:$L$1000,A65,FALSE))))</f>
        <v xml:space="preserve">Bill To - Company Name:  </v>
      </c>
      <c r="F65" s="201"/>
      <c r="G65" s="201"/>
      <c r="H65" s="201"/>
      <c r="I65" s="201"/>
      <c r="J65" s="95" t="s">
        <v>1232</v>
      </c>
      <c r="K65" s="198" t="str">
        <f>IF(ISNA(VLOOKUP(($K$64), 'Customer Send To'!$A$1:$L$1000,A65,FALSE)),"Send To - "&amp;J65,IF(VLOOKUP($K$64,'Customer Send To'!$A$1:$L$1000,A65,FALSE) = 0, "", (VLOOKUP(($K$64), 'Customer Send To'!$A$1:$L$1000,A65,FALSE))))</f>
        <v xml:space="preserve">Send To - Company Name:  </v>
      </c>
      <c r="L65" s="199"/>
      <c r="M65" s="199"/>
      <c r="N65" s="199"/>
      <c r="O65" s="199"/>
      <c r="P65" s="199"/>
      <c r="Q65" s="199"/>
      <c r="R65" s="200"/>
      <c r="S65" s="93"/>
    </row>
    <row r="66" spans="1:19" s="48" customFormat="1" ht="20.25">
      <c r="A66" s="164">
        <v>3</v>
      </c>
      <c r="B66" s="47"/>
      <c r="C66" s="93"/>
      <c r="D66" s="95" t="s">
        <v>1235</v>
      </c>
      <c r="E66" s="201" t="str">
        <f>IF(ISNA(VLOOKUP(($E$64), 'Customer Bill To'!$A$1:$L$1000,A66,FALSE)),"Bill To - "&amp;D66, IF(VLOOKUP($E$64,'Customer Bill To'!$A$1:$L$1000,A66,FALSE) = 0, "", (VLOOKUP(($E$64), 'Customer Bill To'!$A$1:$L$1000,A66,FALSE))))</f>
        <v xml:space="preserve">Bill To - Street Address 1:  </v>
      </c>
      <c r="F66" s="201"/>
      <c r="G66" s="201"/>
      <c r="H66" s="201"/>
      <c r="I66" s="201"/>
      <c r="J66" s="95" t="s">
        <v>1235</v>
      </c>
      <c r="K66" s="198" t="str">
        <f>IF(ISNA(VLOOKUP(($K$64), 'Customer Send To'!$A$1:$L$1000,A66,FALSE)),"Send To - "&amp;J66,IF(VLOOKUP($K$64,'Customer Send To'!$A$1:$L$1000,A66,FALSE) = 0, "", (VLOOKUP(($K$64), 'Customer Send To'!$A$1:$L$1000,A66,FALSE))))</f>
        <v xml:space="preserve">Send To - Street Address 1:  </v>
      </c>
      <c r="L66" s="199"/>
      <c r="M66" s="199"/>
      <c r="N66" s="199"/>
      <c r="O66" s="199"/>
      <c r="P66" s="199"/>
      <c r="Q66" s="199"/>
      <c r="R66" s="200"/>
      <c r="S66" s="93"/>
    </row>
    <row r="67" spans="1:19" s="48" customFormat="1" ht="20.25">
      <c r="A67" s="164">
        <v>4</v>
      </c>
      <c r="B67" s="47"/>
      <c r="C67" s="93"/>
      <c r="D67" s="95" t="s">
        <v>1234</v>
      </c>
      <c r="E67" s="201" t="str">
        <f>IF(ISNA(VLOOKUP(($E$64), 'Customer Bill To'!$A$1:$L$1000,A67,FALSE)),"Bill To - "&amp;D67, IF(VLOOKUP($E$64,'Customer Bill To'!$A$1:$L$1000,A67,FALSE) = 0, "", (VLOOKUP(($E$64), 'Customer Bill To'!$A$1:$L$1000,A67,FALSE))))</f>
        <v xml:space="preserve">Bill To - Street Address 2:  </v>
      </c>
      <c r="F67" s="201"/>
      <c r="G67" s="201"/>
      <c r="H67" s="201"/>
      <c r="I67" s="201"/>
      <c r="J67" s="95" t="s">
        <v>1234</v>
      </c>
      <c r="K67" s="198" t="str">
        <f>IF(ISNA(VLOOKUP(($K$64), 'Customer Send To'!$A$1:$L$1000,A67,FALSE)),"Send To - "&amp;J67,IF(VLOOKUP($K$64,'Customer Send To'!$A$1:$L$1000,A67,FALSE) = 0, "", (VLOOKUP(($K$64), 'Customer Send To'!$A$1:$L$1000,A67,FALSE))))</f>
        <v xml:space="preserve">Send To - Street Address 2:  </v>
      </c>
      <c r="L67" s="199"/>
      <c r="M67" s="199"/>
      <c r="N67" s="199"/>
      <c r="O67" s="199"/>
      <c r="P67" s="199"/>
      <c r="Q67" s="199"/>
      <c r="R67" s="200"/>
      <c r="S67" s="93"/>
    </row>
    <row r="68" spans="1:19" s="48" customFormat="1" ht="20.25">
      <c r="A68" s="164">
        <v>5</v>
      </c>
      <c r="B68" s="47"/>
      <c r="C68" s="93"/>
      <c r="D68" s="95" t="s">
        <v>1236</v>
      </c>
      <c r="E68" s="201" t="str">
        <f>IF(ISNA(VLOOKUP(($E$64), 'Customer Bill To'!$A$1:$L$1000,A68,FALSE)),"Bill To - "&amp;D68, IF(VLOOKUP($E$64,'Customer Bill To'!$A$1:$L$1000,A68,FALSE) = 0, "", (VLOOKUP(($E$64), 'Customer Bill To'!$A$1:$L$1000,A68,FALSE))))</f>
        <v xml:space="preserve">Bill To - City:  </v>
      </c>
      <c r="F68" s="201"/>
      <c r="G68" s="201"/>
      <c r="H68" s="201"/>
      <c r="I68" s="201"/>
      <c r="J68" s="95" t="s">
        <v>1236</v>
      </c>
      <c r="K68" s="198" t="str">
        <f>IF(ISNA(VLOOKUP(($K$64), 'Customer Send To'!$A$1:$L$1000,A68,FALSE)),"Send To - "&amp;J68,IF(VLOOKUP($K$64,'Customer Send To'!$A$1:$L$1000,A68,FALSE) = 0, "", (VLOOKUP(($K$64), 'Customer Send To'!$A$1:$L$1000,A68,FALSE))))</f>
        <v xml:space="preserve">Send To - City:  </v>
      </c>
      <c r="L68" s="199"/>
      <c r="M68" s="199"/>
      <c r="N68" s="199"/>
      <c r="O68" s="199"/>
      <c r="P68" s="199"/>
      <c r="Q68" s="199"/>
      <c r="R68" s="200"/>
      <c r="S68" s="93"/>
    </row>
    <row r="69" spans="1:19" s="48" customFormat="1" ht="20.25">
      <c r="A69" s="164">
        <v>6</v>
      </c>
      <c r="B69" s="47"/>
      <c r="C69" s="93"/>
      <c r="D69" s="95" t="s">
        <v>1237</v>
      </c>
      <c r="E69" s="201" t="str">
        <f>IF(ISNA(VLOOKUP(($E$64), 'Customer Bill To'!$A$1:$L$1000,A69,FALSE)),"Bill To - "&amp;D69, IF(VLOOKUP($E$64,'Customer Bill To'!$A$1:$L$1000,A69,FALSE) = 0, "", (VLOOKUP(($E$64), 'Customer Bill To'!$A$1:$L$1000,A69,FALSE))))</f>
        <v xml:space="preserve">Bill To - State:  </v>
      </c>
      <c r="F69" s="201"/>
      <c r="G69" s="201"/>
      <c r="H69" s="201"/>
      <c r="I69" s="201"/>
      <c r="J69" s="95" t="s">
        <v>1237</v>
      </c>
      <c r="K69" s="198" t="str">
        <f>IF(ISNA(VLOOKUP(($K$64), 'Customer Send To'!$A$1:$L$1000,A69,FALSE)),"Send To - "&amp;J69,IF(VLOOKUP($K$64,'Customer Send To'!$A$1:$L$1000,A69,FALSE) = 0, "", (VLOOKUP(($K$64), 'Customer Send To'!$A$1:$L$1000,A69,FALSE))))</f>
        <v xml:space="preserve">Send To - State:  </v>
      </c>
      <c r="L69" s="199"/>
      <c r="M69" s="199"/>
      <c r="N69" s="199"/>
      <c r="O69" s="199"/>
      <c r="P69" s="199"/>
      <c r="Q69" s="199"/>
      <c r="R69" s="200"/>
      <c r="S69" s="93"/>
    </row>
    <row r="70" spans="1:19" s="48" customFormat="1" ht="20.25">
      <c r="A70" s="164">
        <v>7</v>
      </c>
      <c r="B70" s="47"/>
      <c r="C70" s="93"/>
      <c r="D70" s="95" t="s">
        <v>1238</v>
      </c>
      <c r="E70" s="201" t="str">
        <f>IF(ISNA(VLOOKUP(($E$64), 'Customer Bill To'!$A$1:$L$1000,A70,FALSE)),"Bill To - "&amp;D70, IF(VLOOKUP($E$64,'Customer Bill To'!$A$1:$L$1000,A70,FALSE) = 0, "", (VLOOKUP(($E$64), 'Customer Bill To'!$A$1:$L$1000,A70,FALSE))))</f>
        <v xml:space="preserve">Bill To - Postal Code:  </v>
      </c>
      <c r="F70" s="201"/>
      <c r="G70" s="201"/>
      <c r="H70" s="201"/>
      <c r="I70" s="201"/>
      <c r="J70" s="95" t="s">
        <v>1238</v>
      </c>
      <c r="K70" s="198" t="str">
        <f>IF(ISNA(VLOOKUP(($K$64), 'Customer Send To'!$A$1:$L$1000,A70,FALSE)),"Send To - "&amp;J70,IF(VLOOKUP($K$64,'Customer Send To'!$A$1:$L$1000,A70,FALSE) = 0, "", (VLOOKUP(($K$64), 'Customer Send To'!$A$1:$L$1000,A70,FALSE))))</f>
        <v xml:space="preserve">Send To - Postal Code:  </v>
      </c>
      <c r="L70" s="199"/>
      <c r="M70" s="199"/>
      <c r="N70" s="199"/>
      <c r="O70" s="199"/>
      <c r="P70" s="199"/>
      <c r="Q70" s="199"/>
      <c r="R70" s="200"/>
      <c r="S70" s="93"/>
    </row>
    <row r="71" spans="1:19" s="48" customFormat="1" ht="20.25">
      <c r="A71" s="164">
        <v>8</v>
      </c>
      <c r="B71" s="47"/>
      <c r="C71" s="93"/>
      <c r="D71" s="95" t="s">
        <v>1239</v>
      </c>
      <c r="E71" s="201" t="str">
        <f>IF(ISNA(VLOOKUP(($E$64), 'Customer Bill To'!$A$1:$L$1000,A71,FALSE)),"Bill To - "&amp;D71, IF(VLOOKUP($E$64,'Customer Bill To'!$A$1:$L$1000,A71,FALSE) = 0, "", (VLOOKUP(($E$64), 'Customer Bill To'!$A$1:$L$1000,A71,FALSE))))</f>
        <v xml:space="preserve">Bill To - Country:  </v>
      </c>
      <c r="F71" s="201"/>
      <c r="G71" s="201"/>
      <c r="H71" s="201"/>
      <c r="I71" s="201"/>
      <c r="J71" s="95" t="s">
        <v>1239</v>
      </c>
      <c r="K71" s="198" t="str">
        <f>IF(ISNA(VLOOKUP(($K$64), 'Customer Send To'!$A$1:$L$1000,A71,FALSE)),"Send To - "&amp;J71,IF(VLOOKUP($K$64,'Customer Send To'!$A$1:$L$1000,A71,FALSE) = 0, "", (VLOOKUP(($K$64), 'Customer Send To'!$A$1:$L$1000,A71,FALSE))))</f>
        <v xml:space="preserve">Send To - Country:  </v>
      </c>
      <c r="L71" s="199"/>
      <c r="M71" s="199"/>
      <c r="N71" s="199"/>
      <c r="O71" s="199"/>
      <c r="P71" s="199"/>
      <c r="Q71" s="199"/>
      <c r="R71" s="200"/>
      <c r="S71" s="93"/>
    </row>
    <row r="72" spans="1:19" s="51" customFormat="1" ht="6" customHeight="1">
      <c r="A72" s="165"/>
      <c r="B72" s="47"/>
      <c r="C72" s="93"/>
      <c r="D72" s="93"/>
      <c r="E72" s="93"/>
      <c r="F72" s="93"/>
      <c r="G72" s="93"/>
      <c r="H72" s="93"/>
      <c r="I72" s="93"/>
      <c r="J72" s="93"/>
      <c r="K72" s="92"/>
      <c r="L72" s="92"/>
      <c r="M72" s="92"/>
      <c r="N72" s="92"/>
      <c r="O72" s="92"/>
      <c r="P72" s="92"/>
      <c r="Q72" s="92"/>
      <c r="R72" s="92"/>
      <c r="S72" s="93"/>
    </row>
    <row r="73" spans="1:19" s="48" customFormat="1" ht="20.25">
      <c r="A73" s="164">
        <v>9</v>
      </c>
      <c r="B73" s="47"/>
      <c r="C73" s="93"/>
      <c r="D73" s="95" t="s">
        <v>1241</v>
      </c>
      <c r="E73" s="201" t="str">
        <f>IF(ISNA(VLOOKUP(($E$64), 'Customer Bill To'!$A$1:$L$1000,A73,FALSE)),"Bill To - "&amp;D73, IF(VLOOKUP($E$64,'Customer Bill To'!$A$1:$L$1000,A73,FALSE) = 0, "", (VLOOKUP(($E$64), 'Customer Bill To'!$A$1:$L$1000,A73,FALSE))))</f>
        <v xml:space="preserve">Bill To - Contact Name:  </v>
      </c>
      <c r="F73" s="201"/>
      <c r="G73" s="201"/>
      <c r="H73" s="201"/>
      <c r="I73" s="201"/>
      <c r="J73" s="95" t="s">
        <v>1241</v>
      </c>
      <c r="K73" s="198" t="str">
        <f>IF(ISNA(VLOOKUP(($K$64), 'Customer Send To'!$A$1:$L$1000,A73,FALSE)),"Send To - "&amp;J73,IF(VLOOKUP($K$64,'Customer Send To'!$A$1:$L$1000,A73,FALSE) = 0, "", (VLOOKUP(($K$64), 'Customer Send To'!$A$1:$L$1000,A73,FALSE))))</f>
        <v xml:space="preserve">Send To - Contact Name:  </v>
      </c>
      <c r="L73" s="199"/>
      <c r="M73" s="199"/>
      <c r="N73" s="199"/>
      <c r="O73" s="199"/>
      <c r="P73" s="199"/>
      <c r="Q73" s="199"/>
      <c r="R73" s="200"/>
      <c r="S73" s="93"/>
    </row>
    <row r="74" spans="1:19" s="48" customFormat="1" ht="20.25">
      <c r="A74" s="164">
        <v>10</v>
      </c>
      <c r="B74" s="47"/>
      <c r="C74" s="93"/>
      <c r="D74" s="95" t="s">
        <v>1256</v>
      </c>
      <c r="E74" s="201" t="str">
        <f>IF(ISNA(VLOOKUP(($E$64), 'Customer Bill To'!$A$1:$L$1000,A74,FALSE)),"Bill To - "&amp;D74, IF(VLOOKUP($E$64,'Customer Bill To'!$A$1:$L$1000,A74,FALSE) = 0, "", (VLOOKUP(($E$64), 'Customer Bill To'!$A$1:$L$1000,A74,FALSE))))</f>
        <v xml:space="preserve">Bill To - E-Mail:  </v>
      </c>
      <c r="F74" s="201"/>
      <c r="G74" s="201"/>
      <c r="H74" s="201"/>
      <c r="I74" s="201"/>
      <c r="J74" s="95" t="s">
        <v>1242</v>
      </c>
      <c r="K74" s="198" t="str">
        <f>IF(ISNA(VLOOKUP(($K$64), 'Customer Send To'!$A$1:$L$1000,A74,FALSE)),"Send To - "&amp;J74,IF(VLOOKUP($K$64,'Customer Send To'!$A$1:$L$1000,A74,FALSE) = 0, "", (VLOOKUP(($K$64), 'Customer Send To'!$A$1:$L$1000,A74,FALSE))))</f>
        <v xml:space="preserve">Send To - e-mail:  </v>
      </c>
      <c r="L74" s="199"/>
      <c r="M74" s="199"/>
      <c r="N74" s="199"/>
      <c r="O74" s="199"/>
      <c r="P74" s="199"/>
      <c r="Q74" s="199"/>
      <c r="R74" s="200"/>
      <c r="S74" s="93"/>
    </row>
    <row r="75" spans="1:19" s="48" customFormat="1" ht="20.25">
      <c r="A75" s="164">
        <v>11</v>
      </c>
      <c r="B75" s="47"/>
      <c r="C75" s="93"/>
      <c r="D75" s="95" t="s">
        <v>1243</v>
      </c>
      <c r="E75" s="240" t="str">
        <f>IF(ISNA(VLOOKUP(($E$64), 'Customer Bill To'!$A$1:$L$1000,A75,FALSE)),"Bill To - "&amp;D75, IF(VLOOKUP($E$64,'Customer Bill To'!$A$1:$L$1000,A75,FALSE) = 0, "", (VLOOKUP(($E$64), 'Customer Bill To'!$A$1:$L$1000,A75,FALSE))))</f>
        <v xml:space="preserve">Bill To - Phone:  </v>
      </c>
      <c r="F75" s="240"/>
      <c r="G75" s="240"/>
      <c r="H75" s="240"/>
      <c r="I75" s="240"/>
      <c r="J75" s="95" t="s">
        <v>1243</v>
      </c>
      <c r="K75" s="202" t="str">
        <f>IF(ISNA(VLOOKUP(($K$64), 'Customer Send To'!$A$1:$L$1000,A75,FALSE)),"Send To - "&amp;J75,IF(VLOOKUP($K$64,'Customer Send To'!$A$1:$L$1000,A75,FALSE) = 0, "", (VLOOKUP(($K$64), 'Customer Send To'!$A$1:$L$1000,A75,FALSE))))</f>
        <v xml:space="preserve">Send To - Phone:  </v>
      </c>
      <c r="L75" s="203"/>
      <c r="M75" s="203"/>
      <c r="N75" s="203"/>
      <c r="O75" s="203"/>
      <c r="P75" s="203"/>
      <c r="Q75" s="203"/>
      <c r="R75" s="204"/>
      <c r="S75" s="93"/>
    </row>
    <row r="76" spans="1:19" s="48" customFormat="1" ht="20.25">
      <c r="A76" s="164">
        <v>12</v>
      </c>
      <c r="B76" s="47"/>
      <c r="C76" s="93"/>
      <c r="D76" s="95" t="s">
        <v>1244</v>
      </c>
      <c r="E76" s="240" t="str">
        <f>IF(ISNA(VLOOKUP(($E$64), 'Customer Bill To'!$A$1:$L$1000,A76,FALSE)),"Bill To - "&amp;D76, IF(VLOOKUP($E$64,'Customer Bill To'!$A$1:$L$1000,A76,FALSE) = 0, "", (VLOOKUP(($E$64), 'Customer Bill To'!$A$1:$L$1000,A76,FALSE))))</f>
        <v xml:space="preserve">Bill To - Fax:  </v>
      </c>
      <c r="F76" s="240"/>
      <c r="G76" s="240"/>
      <c r="H76" s="240"/>
      <c r="I76" s="240"/>
      <c r="J76" s="95" t="s">
        <v>1244</v>
      </c>
      <c r="K76" s="202" t="str">
        <f>IF(ISNA(VLOOKUP(($K$64), 'Customer Send To'!$A$1:$L$1000,A76,FALSE)),"Send To - "&amp;J76,IF(VLOOKUP($K$64,'Customer Send To'!$A$1:$L$1000,A76,FALSE) = 0, "", (VLOOKUP(($K$64), 'Customer Send To'!$A$1:$L$1000,A76,FALSE))))</f>
        <v xml:space="preserve">Send To - Fax:  </v>
      </c>
      <c r="L76" s="203"/>
      <c r="M76" s="203"/>
      <c r="N76" s="203"/>
      <c r="O76" s="203"/>
      <c r="P76" s="203"/>
      <c r="Q76" s="203"/>
      <c r="R76" s="204"/>
      <c r="S76" s="93"/>
    </row>
    <row r="77" spans="1:19" s="51" customFormat="1" ht="6" customHeight="1">
      <c r="A77" s="97"/>
      <c r="B77" s="47"/>
      <c r="C77" s="93"/>
      <c r="D77" s="93"/>
      <c r="E77" s="93"/>
      <c r="F77" s="93"/>
      <c r="G77" s="93"/>
      <c r="H77" s="93"/>
      <c r="I77" s="93"/>
      <c r="J77" s="92"/>
      <c r="K77" s="92"/>
      <c r="L77" s="92"/>
      <c r="M77" s="92"/>
      <c r="N77" s="92"/>
      <c r="O77" s="92"/>
      <c r="P77" s="92"/>
      <c r="Q77" s="92"/>
      <c r="R77" s="92"/>
      <c r="S77" s="93"/>
    </row>
    <row r="78" spans="1:19" s="48" customFormat="1" ht="20.25">
      <c r="A78" s="47"/>
      <c r="B78" s="47"/>
      <c r="C78" s="93"/>
      <c r="D78" s="95" t="s">
        <v>1245</v>
      </c>
      <c r="E78" s="201"/>
      <c r="F78" s="201"/>
      <c r="G78" s="201"/>
      <c r="H78" s="201"/>
      <c r="I78" s="201"/>
      <c r="J78" s="95" t="s">
        <v>1246</v>
      </c>
      <c r="K78" s="201"/>
      <c r="L78" s="201"/>
      <c r="M78" s="201"/>
      <c r="N78" s="201"/>
      <c r="O78" s="201"/>
      <c r="P78" s="201"/>
      <c r="Q78" s="201"/>
      <c r="R78" s="201"/>
      <c r="S78" s="93"/>
    </row>
    <row r="79" spans="1:19" s="51" customFormat="1" ht="6" customHeight="1">
      <c r="A79" s="97"/>
      <c r="B79" s="47"/>
      <c r="C79" s="93"/>
      <c r="D79" s="93"/>
      <c r="E79" s="93"/>
      <c r="F79" s="93"/>
      <c r="G79" s="93"/>
      <c r="H79" s="93"/>
      <c r="I79" s="93"/>
      <c r="J79" s="92"/>
      <c r="K79" s="92"/>
      <c r="L79" s="92"/>
      <c r="M79" s="92"/>
      <c r="N79" s="92"/>
      <c r="O79" s="92"/>
      <c r="P79" s="92"/>
      <c r="Q79" s="92"/>
      <c r="R79" s="92"/>
      <c r="S79" s="93"/>
    </row>
    <row r="80" spans="1:19" s="48" customFormat="1" ht="20.25">
      <c r="A80" s="47"/>
      <c r="B80" s="47"/>
      <c r="C80" s="93"/>
      <c r="D80" s="95" t="s">
        <v>1262</v>
      </c>
      <c r="E80" s="214"/>
      <c r="F80" s="214"/>
      <c r="G80" s="214"/>
      <c r="H80" s="214"/>
      <c r="I80" s="214"/>
      <c r="J80" s="95" t="s">
        <v>1264</v>
      </c>
      <c r="K80" s="207"/>
      <c r="L80" s="207"/>
      <c r="M80" s="207"/>
      <c r="N80" s="207"/>
      <c r="O80" s="207"/>
      <c r="P80" s="207"/>
      <c r="Q80" s="207"/>
      <c r="R80" s="207"/>
      <c r="S80" s="93"/>
    </row>
    <row r="81" spans="1:19" s="48" customFormat="1" ht="21">
      <c r="A81" s="47"/>
      <c r="B81" s="47"/>
      <c r="C81" s="93"/>
      <c r="D81" s="95" t="s">
        <v>1263</v>
      </c>
      <c r="E81" s="205"/>
      <c r="F81" s="206"/>
      <c r="G81" s="206"/>
      <c r="H81" s="206"/>
      <c r="I81" s="206"/>
      <c r="J81" s="95" t="s">
        <v>1265</v>
      </c>
      <c r="K81" s="207"/>
      <c r="L81" s="207"/>
      <c r="M81" s="207"/>
      <c r="N81" s="207"/>
      <c r="O81" s="207"/>
      <c r="P81" s="207"/>
      <c r="Q81" s="207"/>
      <c r="R81" s="207"/>
      <c r="S81" s="93"/>
    </row>
    <row r="82" spans="1:19" s="130" customFormat="1" ht="6" customHeight="1">
      <c r="A82" s="142"/>
      <c r="B82" s="142"/>
      <c r="C82" s="142"/>
      <c r="D82" s="142"/>
      <c r="E82" s="142"/>
      <c r="F82" s="142"/>
      <c r="G82" s="142"/>
      <c r="H82" s="142"/>
      <c r="I82" s="129"/>
      <c r="J82" s="129"/>
      <c r="K82" s="129"/>
      <c r="L82" s="129"/>
      <c r="M82" s="129"/>
      <c r="N82" s="129"/>
      <c r="O82" s="129"/>
      <c r="P82" s="129"/>
      <c r="Q82" s="129"/>
      <c r="R82" s="129"/>
      <c r="S82" s="142"/>
    </row>
    <row r="83" spans="1:19" s="127" customFormat="1" ht="13.5" customHeight="1">
      <c r="A83" s="126"/>
      <c r="B83" s="126"/>
      <c r="C83" s="126"/>
      <c r="D83" s="126"/>
      <c r="E83" s="126"/>
      <c r="F83" s="126"/>
      <c r="G83" s="126"/>
      <c r="H83" s="126"/>
      <c r="I83" s="126"/>
      <c r="J83" s="126"/>
      <c r="K83" s="126"/>
      <c r="L83" s="126"/>
      <c r="M83" s="126"/>
      <c r="N83" s="126"/>
      <c r="O83" s="126"/>
      <c r="P83" s="126"/>
      <c r="Q83" s="126"/>
      <c r="R83" s="126"/>
      <c r="S83" s="126"/>
    </row>
    <row r="84" spans="1:19" s="48" customFormat="1" ht="14.25">
      <c r="A84" s="47"/>
      <c r="B84" s="100" t="s">
        <v>1382</v>
      </c>
      <c r="C84" s="47"/>
      <c r="D84" s="47"/>
      <c r="E84" s="47"/>
      <c r="F84" s="47"/>
      <c r="G84" s="47"/>
      <c r="H84" s="47"/>
      <c r="I84" s="47"/>
      <c r="J84" s="47"/>
      <c r="K84" s="47"/>
      <c r="L84" s="47"/>
      <c r="M84" s="47"/>
      <c r="N84" s="47"/>
      <c r="O84" s="47"/>
      <c r="P84" s="47"/>
      <c r="Q84" s="47"/>
      <c r="R84" s="47"/>
      <c r="S84" s="47"/>
    </row>
    <row r="85" spans="1:19" s="48" customFormat="1" ht="15" customHeight="1">
      <c r="A85" s="47"/>
      <c r="B85" s="100" t="s">
        <v>1275</v>
      </c>
      <c r="C85" s="197">
        <v>42339</v>
      </c>
      <c r="D85" s="197"/>
      <c r="E85" s="47"/>
      <c r="F85" s="47"/>
      <c r="G85" s="47"/>
      <c r="H85" s="47"/>
      <c r="I85" s="47"/>
      <c r="J85" s="47"/>
      <c r="K85" s="47"/>
      <c r="L85" s="47"/>
      <c r="M85" s="47"/>
      <c r="N85" s="47"/>
      <c r="O85" s="47"/>
      <c r="P85" s="47"/>
      <c r="Q85" s="47"/>
      <c r="R85" s="47"/>
      <c r="S85" s="47"/>
    </row>
    <row r="86" spans="1:19" s="48" customFormat="1" ht="14.25">
      <c r="A86" s="47"/>
      <c r="B86" s="47"/>
      <c r="C86" s="47"/>
      <c r="D86" s="47"/>
      <c r="E86" s="47"/>
      <c r="F86" s="47"/>
      <c r="G86" s="47"/>
      <c r="H86" s="47"/>
      <c r="I86" s="47"/>
      <c r="J86" s="47"/>
      <c r="K86" s="47"/>
      <c r="L86" s="47"/>
      <c r="M86" s="47"/>
      <c r="N86" s="47"/>
      <c r="O86" s="47"/>
      <c r="P86" s="47"/>
      <c r="Q86" s="47"/>
      <c r="R86" s="47"/>
      <c r="S86" s="47"/>
    </row>
    <row r="87" spans="1:19" s="48" customFormat="1" ht="13.5" customHeight="1">
      <c r="A87" s="47"/>
      <c r="B87" s="47"/>
      <c r="C87" s="47"/>
      <c r="D87" s="47"/>
      <c r="E87" s="47"/>
      <c r="F87" s="47"/>
      <c r="G87" s="47"/>
      <c r="H87" s="47"/>
      <c r="I87" s="47"/>
      <c r="J87" s="47"/>
      <c r="K87" s="47"/>
      <c r="L87" s="47"/>
      <c r="M87" s="47"/>
      <c r="N87" s="47"/>
      <c r="O87" s="47"/>
      <c r="P87" s="47"/>
      <c r="Q87" s="47"/>
      <c r="R87" s="47"/>
      <c r="S87" s="47"/>
    </row>
    <row r="88" spans="1:19" s="127" customFormat="1" ht="13.5" customHeight="1">
      <c r="A88" s="126"/>
      <c r="B88" s="126"/>
      <c r="C88" s="126"/>
      <c r="D88" s="126"/>
      <c r="E88" s="126"/>
      <c r="F88" s="126"/>
      <c r="G88" s="126"/>
      <c r="H88" s="126"/>
      <c r="I88" s="126"/>
      <c r="J88" s="126"/>
      <c r="K88" s="126"/>
      <c r="L88" s="126"/>
      <c r="M88" s="126"/>
      <c r="N88" s="126"/>
      <c r="O88" s="126"/>
      <c r="P88" s="126"/>
      <c r="Q88" s="126"/>
      <c r="R88" s="126"/>
      <c r="S88" s="126"/>
    </row>
    <row r="89" spans="1:19" s="121" customFormat="1" ht="15.75">
      <c r="J89" s="101" t="s">
        <v>1266</v>
      </c>
      <c r="N89" s="99"/>
      <c r="O89" s="99"/>
      <c r="P89" s="99" t="s">
        <v>1257</v>
      </c>
      <c r="Q89" s="99"/>
      <c r="R89" s="99"/>
    </row>
    <row r="90" spans="1:19" s="121" customFormat="1">
      <c r="J90" s="99"/>
      <c r="N90" s="99"/>
      <c r="O90" s="99"/>
      <c r="P90" s="99" t="s">
        <v>1258</v>
      </c>
      <c r="Q90" s="99"/>
      <c r="R90" s="99"/>
    </row>
    <row r="91" spans="1:19" s="121" customFormat="1">
      <c r="J91" s="99"/>
      <c r="N91" s="99"/>
      <c r="O91" s="99"/>
      <c r="P91" s="99" t="s">
        <v>1259</v>
      </c>
      <c r="Q91" s="99"/>
      <c r="R91" s="99"/>
    </row>
    <row r="92" spans="1:19" s="121" customFormat="1">
      <c r="N92" s="99"/>
      <c r="O92" s="99"/>
      <c r="P92" s="99" t="s">
        <v>1260</v>
      </c>
      <c r="Q92" s="99"/>
      <c r="R92" s="99"/>
    </row>
    <row r="93" spans="1:19" s="120" customFormat="1">
      <c r="A93" s="121"/>
      <c r="B93" s="121"/>
      <c r="C93" s="121"/>
      <c r="D93" s="121"/>
      <c r="E93" s="121"/>
      <c r="F93" s="121"/>
      <c r="G93" s="121"/>
      <c r="H93" s="121"/>
      <c r="I93" s="121"/>
      <c r="J93" s="121"/>
      <c r="K93" s="121"/>
      <c r="L93" s="121"/>
      <c r="M93" s="121"/>
      <c r="N93" s="121"/>
      <c r="O93" s="121"/>
      <c r="P93" s="121"/>
      <c r="Q93" s="121"/>
      <c r="R93" s="121"/>
      <c r="S93" s="121"/>
    </row>
    <row r="94" spans="1:19" s="120" customFormat="1" ht="35.25">
      <c r="A94" s="212" t="s">
        <v>1372</v>
      </c>
      <c r="B94" s="213"/>
      <c r="C94" s="213"/>
      <c r="D94" s="213"/>
      <c r="E94" s="213"/>
      <c r="F94" s="213"/>
      <c r="G94" s="213"/>
      <c r="H94" s="213"/>
      <c r="I94" s="213"/>
      <c r="J94" s="213"/>
      <c r="K94" s="213"/>
      <c r="L94" s="213"/>
      <c r="M94" s="213"/>
      <c r="N94" s="213"/>
      <c r="O94" s="213"/>
      <c r="P94" s="213"/>
      <c r="Q94" s="213"/>
      <c r="R94" s="213"/>
      <c r="S94" s="121"/>
    </row>
    <row r="95" spans="1:19" s="127" customFormat="1" ht="20.25">
      <c r="A95" s="128"/>
      <c r="B95" s="167"/>
      <c r="C95" s="242"/>
      <c r="D95" s="242"/>
      <c r="E95" s="242"/>
      <c r="F95" s="242"/>
      <c r="G95" s="243"/>
      <c r="H95" s="243"/>
      <c r="I95" s="243"/>
      <c r="J95" s="243"/>
      <c r="K95" s="243"/>
      <c r="L95" s="244"/>
      <c r="M95" s="244"/>
      <c r="N95" s="244"/>
      <c r="O95" s="244"/>
      <c r="P95" s="244"/>
      <c r="Q95" s="244"/>
      <c r="R95" s="244"/>
      <c r="S95" s="126"/>
    </row>
    <row r="96" spans="1:19" s="131" customFormat="1" ht="79.5" customHeight="1">
      <c r="B96" s="215" t="s">
        <v>1377</v>
      </c>
      <c r="C96" s="215"/>
      <c r="D96" s="215"/>
      <c r="E96" s="215"/>
      <c r="F96" s="215"/>
      <c r="G96" s="215"/>
      <c r="H96" s="215"/>
      <c r="I96" s="215"/>
      <c r="J96" s="215"/>
      <c r="K96" s="132"/>
      <c r="L96" s="132"/>
      <c r="M96" s="132"/>
      <c r="N96" s="132"/>
      <c r="O96" s="132"/>
      <c r="P96" s="132"/>
      <c r="Q96" s="132"/>
      <c r="R96" s="132"/>
      <c r="S96" s="141"/>
    </row>
    <row r="97" spans="1:19" s="130" customFormat="1" ht="6" customHeight="1">
      <c r="A97" s="142"/>
      <c r="B97" s="142"/>
      <c r="C97" s="142"/>
      <c r="D97" s="142"/>
      <c r="E97" s="142"/>
      <c r="F97" s="142"/>
      <c r="G97" s="142"/>
      <c r="H97" s="142"/>
      <c r="I97" s="129"/>
      <c r="J97" s="129"/>
      <c r="K97" s="129"/>
      <c r="L97" s="129"/>
      <c r="M97" s="129"/>
      <c r="N97" s="129"/>
      <c r="O97" s="129"/>
      <c r="P97" s="129"/>
      <c r="Q97" s="129"/>
      <c r="R97" s="129"/>
      <c r="S97" s="142"/>
    </row>
    <row r="98" spans="1:19" s="135" customFormat="1" ht="23.25" customHeight="1">
      <c r="A98" s="136"/>
      <c r="B98" s="166" t="s">
        <v>1288</v>
      </c>
      <c r="C98" s="241" t="s">
        <v>1289</v>
      </c>
      <c r="D98" s="241"/>
      <c r="E98" s="241"/>
      <c r="F98" s="241"/>
      <c r="G98" s="224" t="s">
        <v>1</v>
      </c>
      <c r="H98" s="224"/>
      <c r="I98" s="224"/>
      <c r="J98" s="224"/>
      <c r="K98" s="224"/>
      <c r="L98" s="224" t="s">
        <v>1373</v>
      </c>
      <c r="M98" s="224"/>
      <c r="N98" s="224"/>
      <c r="O98" s="224" t="s">
        <v>1374</v>
      </c>
      <c r="P98" s="224"/>
      <c r="Q98" s="224"/>
      <c r="R98" s="224"/>
      <c r="S98" s="137"/>
    </row>
    <row r="99" spans="1:19" s="127" customFormat="1" ht="20.25">
      <c r="A99" s="128"/>
      <c r="B99" s="168"/>
      <c r="C99" s="230"/>
      <c r="D99" s="230"/>
      <c r="E99" s="230"/>
      <c r="F99" s="230"/>
      <c r="G99" s="231"/>
      <c r="H99" s="232"/>
      <c r="I99" s="232"/>
      <c r="J99" s="232"/>
      <c r="K99" s="233"/>
      <c r="L99" s="234"/>
      <c r="M99" s="235"/>
      <c r="N99" s="236"/>
      <c r="O99" s="237">
        <f>B99*L99</f>
        <v>0</v>
      </c>
      <c r="P99" s="238"/>
      <c r="Q99" s="238"/>
      <c r="R99" s="239"/>
      <c r="S99" s="126"/>
    </row>
    <row r="100" spans="1:19" s="127" customFormat="1" ht="20.25">
      <c r="A100" s="128"/>
      <c r="B100" s="168"/>
      <c r="C100" s="229"/>
      <c r="D100" s="230"/>
      <c r="E100" s="230"/>
      <c r="F100" s="230"/>
      <c r="G100" s="231"/>
      <c r="H100" s="232"/>
      <c r="I100" s="232"/>
      <c r="J100" s="232"/>
      <c r="K100" s="233"/>
      <c r="L100" s="234"/>
      <c r="M100" s="235"/>
      <c r="N100" s="236"/>
      <c r="O100" s="237">
        <f t="shared" ref="O100:O125" si="1">B100*L100</f>
        <v>0</v>
      </c>
      <c r="P100" s="238"/>
      <c r="Q100" s="238"/>
      <c r="R100" s="239"/>
      <c r="S100" s="126"/>
    </row>
    <row r="101" spans="1:19" s="127" customFormat="1" ht="20.25">
      <c r="A101" s="128"/>
      <c r="B101" s="168"/>
      <c r="C101" s="230"/>
      <c r="D101" s="230"/>
      <c r="E101" s="230"/>
      <c r="F101" s="230"/>
      <c r="G101" s="231"/>
      <c r="H101" s="232"/>
      <c r="I101" s="232"/>
      <c r="J101" s="232"/>
      <c r="K101" s="233"/>
      <c r="L101" s="234"/>
      <c r="M101" s="235"/>
      <c r="N101" s="236"/>
      <c r="O101" s="237">
        <f t="shared" si="1"/>
        <v>0</v>
      </c>
      <c r="P101" s="238"/>
      <c r="Q101" s="238"/>
      <c r="R101" s="239"/>
      <c r="S101" s="126"/>
    </row>
    <row r="102" spans="1:19" s="127" customFormat="1" ht="20.25">
      <c r="A102" s="128"/>
      <c r="B102" s="177"/>
      <c r="C102" s="230"/>
      <c r="D102" s="230"/>
      <c r="E102" s="230"/>
      <c r="F102" s="230"/>
      <c r="G102" s="231"/>
      <c r="H102" s="232"/>
      <c r="I102" s="232"/>
      <c r="J102" s="232"/>
      <c r="K102" s="233"/>
      <c r="L102" s="234"/>
      <c r="M102" s="235"/>
      <c r="N102" s="236"/>
      <c r="O102" s="237">
        <f t="shared" si="1"/>
        <v>0</v>
      </c>
      <c r="P102" s="238"/>
      <c r="Q102" s="238"/>
      <c r="R102" s="239"/>
      <c r="S102" s="126"/>
    </row>
    <row r="103" spans="1:19" s="127" customFormat="1" ht="20.25">
      <c r="A103" s="128"/>
      <c r="B103" s="177"/>
      <c r="C103" s="230"/>
      <c r="D103" s="230"/>
      <c r="E103" s="230"/>
      <c r="F103" s="230"/>
      <c r="G103" s="231"/>
      <c r="H103" s="232"/>
      <c r="I103" s="232"/>
      <c r="J103" s="232"/>
      <c r="K103" s="233"/>
      <c r="L103" s="234"/>
      <c r="M103" s="235"/>
      <c r="N103" s="236"/>
      <c r="O103" s="237">
        <f t="shared" si="1"/>
        <v>0</v>
      </c>
      <c r="P103" s="238"/>
      <c r="Q103" s="238"/>
      <c r="R103" s="239"/>
      <c r="S103" s="126"/>
    </row>
    <row r="104" spans="1:19" s="127" customFormat="1" ht="20.25">
      <c r="A104" s="128"/>
      <c r="B104" s="177"/>
      <c r="C104" s="230"/>
      <c r="D104" s="230"/>
      <c r="E104" s="230"/>
      <c r="F104" s="230"/>
      <c r="G104" s="231"/>
      <c r="H104" s="232"/>
      <c r="I104" s="232"/>
      <c r="J104" s="232"/>
      <c r="K104" s="233"/>
      <c r="L104" s="234"/>
      <c r="M104" s="235"/>
      <c r="N104" s="236"/>
      <c r="O104" s="237">
        <f t="shared" si="1"/>
        <v>0</v>
      </c>
      <c r="P104" s="238"/>
      <c r="Q104" s="238"/>
      <c r="R104" s="239"/>
      <c r="S104" s="126"/>
    </row>
    <row r="105" spans="1:19" s="127" customFormat="1" ht="20.25">
      <c r="A105" s="128"/>
      <c r="B105" s="177"/>
      <c r="C105" s="230"/>
      <c r="D105" s="230"/>
      <c r="E105" s="230"/>
      <c r="F105" s="230"/>
      <c r="G105" s="231"/>
      <c r="H105" s="232"/>
      <c r="I105" s="232"/>
      <c r="J105" s="232"/>
      <c r="K105" s="233"/>
      <c r="L105" s="234"/>
      <c r="M105" s="235"/>
      <c r="N105" s="236"/>
      <c r="O105" s="237">
        <f t="shared" si="1"/>
        <v>0</v>
      </c>
      <c r="P105" s="238"/>
      <c r="Q105" s="238"/>
      <c r="R105" s="239"/>
      <c r="S105" s="126"/>
    </row>
    <row r="106" spans="1:19" s="127" customFormat="1" ht="20.25">
      <c r="A106" s="128"/>
      <c r="B106" s="177"/>
      <c r="C106" s="230"/>
      <c r="D106" s="230"/>
      <c r="E106" s="230"/>
      <c r="F106" s="230"/>
      <c r="G106" s="231"/>
      <c r="H106" s="232"/>
      <c r="I106" s="232"/>
      <c r="J106" s="232"/>
      <c r="K106" s="233"/>
      <c r="L106" s="234"/>
      <c r="M106" s="235"/>
      <c r="N106" s="236"/>
      <c r="O106" s="237">
        <f t="shared" si="1"/>
        <v>0</v>
      </c>
      <c r="P106" s="238"/>
      <c r="Q106" s="238"/>
      <c r="R106" s="239"/>
      <c r="S106" s="126"/>
    </row>
    <row r="107" spans="1:19" s="127" customFormat="1" ht="20.25">
      <c r="A107" s="128"/>
      <c r="B107" s="177"/>
      <c r="C107" s="230"/>
      <c r="D107" s="230"/>
      <c r="E107" s="230"/>
      <c r="F107" s="230"/>
      <c r="G107" s="231"/>
      <c r="H107" s="232"/>
      <c r="I107" s="232"/>
      <c r="J107" s="232"/>
      <c r="K107" s="233"/>
      <c r="L107" s="234"/>
      <c r="M107" s="235"/>
      <c r="N107" s="236"/>
      <c r="O107" s="237">
        <f t="shared" si="1"/>
        <v>0</v>
      </c>
      <c r="P107" s="238"/>
      <c r="Q107" s="238"/>
      <c r="R107" s="239"/>
      <c r="S107" s="126"/>
    </row>
    <row r="108" spans="1:19" s="127" customFormat="1" ht="20.25">
      <c r="A108" s="128"/>
      <c r="B108" s="177"/>
      <c r="C108" s="230"/>
      <c r="D108" s="230"/>
      <c r="E108" s="230"/>
      <c r="F108" s="230"/>
      <c r="G108" s="231"/>
      <c r="H108" s="232"/>
      <c r="I108" s="232"/>
      <c r="J108" s="232"/>
      <c r="K108" s="233"/>
      <c r="L108" s="234"/>
      <c r="M108" s="235"/>
      <c r="N108" s="236"/>
      <c r="O108" s="237">
        <f t="shared" si="1"/>
        <v>0</v>
      </c>
      <c r="P108" s="238"/>
      <c r="Q108" s="238"/>
      <c r="R108" s="239"/>
      <c r="S108" s="126"/>
    </row>
    <row r="109" spans="1:19" s="127" customFormat="1" ht="20.25">
      <c r="A109" s="128"/>
      <c r="B109" s="177"/>
      <c r="C109" s="230"/>
      <c r="D109" s="230"/>
      <c r="E109" s="230"/>
      <c r="F109" s="230"/>
      <c r="G109" s="231"/>
      <c r="H109" s="232"/>
      <c r="I109" s="232"/>
      <c r="J109" s="232"/>
      <c r="K109" s="233"/>
      <c r="L109" s="234"/>
      <c r="M109" s="235"/>
      <c r="N109" s="236"/>
      <c r="O109" s="237">
        <f t="shared" si="1"/>
        <v>0</v>
      </c>
      <c r="P109" s="238"/>
      <c r="Q109" s="238"/>
      <c r="R109" s="239"/>
      <c r="S109" s="126"/>
    </row>
    <row r="110" spans="1:19" s="127" customFormat="1" ht="20.25">
      <c r="A110" s="128"/>
      <c r="B110" s="177"/>
      <c r="C110" s="230"/>
      <c r="D110" s="230"/>
      <c r="E110" s="230"/>
      <c r="F110" s="230"/>
      <c r="G110" s="231"/>
      <c r="H110" s="232"/>
      <c r="I110" s="232"/>
      <c r="J110" s="232"/>
      <c r="K110" s="233"/>
      <c r="L110" s="234"/>
      <c r="M110" s="235"/>
      <c r="N110" s="236"/>
      <c r="O110" s="237">
        <f t="shared" si="1"/>
        <v>0</v>
      </c>
      <c r="P110" s="238"/>
      <c r="Q110" s="238"/>
      <c r="R110" s="239"/>
      <c r="S110" s="126"/>
    </row>
    <row r="111" spans="1:19" s="127" customFormat="1" ht="20.25">
      <c r="A111" s="128"/>
      <c r="B111" s="177"/>
      <c r="C111" s="230"/>
      <c r="D111" s="230"/>
      <c r="E111" s="230"/>
      <c r="F111" s="230"/>
      <c r="G111" s="231"/>
      <c r="H111" s="232"/>
      <c r="I111" s="232"/>
      <c r="J111" s="232"/>
      <c r="K111" s="233"/>
      <c r="L111" s="234"/>
      <c r="M111" s="235"/>
      <c r="N111" s="236"/>
      <c r="O111" s="237">
        <f t="shared" si="1"/>
        <v>0</v>
      </c>
      <c r="P111" s="238"/>
      <c r="Q111" s="238"/>
      <c r="R111" s="239"/>
      <c r="S111" s="126"/>
    </row>
    <row r="112" spans="1:19" s="127" customFormat="1" ht="20.25">
      <c r="A112" s="128"/>
      <c r="B112" s="177"/>
      <c r="C112" s="230"/>
      <c r="D112" s="230"/>
      <c r="E112" s="230"/>
      <c r="F112" s="230"/>
      <c r="G112" s="231"/>
      <c r="H112" s="232"/>
      <c r="I112" s="232"/>
      <c r="J112" s="232"/>
      <c r="K112" s="233"/>
      <c r="L112" s="234"/>
      <c r="M112" s="235"/>
      <c r="N112" s="236"/>
      <c r="O112" s="237">
        <f t="shared" si="1"/>
        <v>0</v>
      </c>
      <c r="P112" s="238"/>
      <c r="Q112" s="238"/>
      <c r="R112" s="239"/>
      <c r="S112" s="126"/>
    </row>
    <row r="113" spans="1:19" s="127" customFormat="1" ht="20.25">
      <c r="A113" s="128"/>
      <c r="B113" s="177"/>
      <c r="C113" s="230"/>
      <c r="D113" s="230"/>
      <c r="E113" s="230"/>
      <c r="F113" s="230"/>
      <c r="G113" s="231"/>
      <c r="H113" s="232"/>
      <c r="I113" s="232"/>
      <c r="J113" s="232"/>
      <c r="K113" s="233"/>
      <c r="L113" s="234"/>
      <c r="M113" s="235"/>
      <c r="N113" s="236"/>
      <c r="O113" s="237">
        <f t="shared" si="1"/>
        <v>0</v>
      </c>
      <c r="P113" s="238"/>
      <c r="Q113" s="238"/>
      <c r="R113" s="239"/>
      <c r="S113" s="126"/>
    </row>
    <row r="114" spans="1:19" s="127" customFormat="1" ht="20.25">
      <c r="A114" s="128"/>
      <c r="B114" s="177"/>
      <c r="C114" s="230"/>
      <c r="D114" s="230"/>
      <c r="E114" s="230"/>
      <c r="F114" s="230"/>
      <c r="G114" s="231"/>
      <c r="H114" s="232"/>
      <c r="I114" s="232"/>
      <c r="J114" s="232"/>
      <c r="K114" s="233"/>
      <c r="L114" s="234"/>
      <c r="M114" s="235"/>
      <c r="N114" s="236"/>
      <c r="O114" s="237">
        <f t="shared" si="1"/>
        <v>0</v>
      </c>
      <c r="P114" s="238"/>
      <c r="Q114" s="238"/>
      <c r="R114" s="239"/>
      <c r="S114" s="126"/>
    </row>
    <row r="115" spans="1:19" s="127" customFormat="1" ht="20.25">
      <c r="A115" s="128"/>
      <c r="B115" s="177"/>
      <c r="C115" s="230"/>
      <c r="D115" s="230"/>
      <c r="E115" s="230"/>
      <c r="F115" s="230"/>
      <c r="G115" s="231"/>
      <c r="H115" s="232"/>
      <c r="I115" s="232"/>
      <c r="J115" s="232"/>
      <c r="K115" s="233"/>
      <c r="L115" s="234"/>
      <c r="M115" s="235"/>
      <c r="N115" s="236"/>
      <c r="O115" s="237">
        <f t="shared" si="1"/>
        <v>0</v>
      </c>
      <c r="P115" s="238"/>
      <c r="Q115" s="238"/>
      <c r="R115" s="239"/>
      <c r="S115" s="126"/>
    </row>
    <row r="116" spans="1:19" s="127" customFormat="1" ht="20.25">
      <c r="A116" s="128"/>
      <c r="B116" s="177"/>
      <c r="C116" s="230"/>
      <c r="D116" s="230"/>
      <c r="E116" s="230"/>
      <c r="F116" s="230"/>
      <c r="G116" s="231"/>
      <c r="H116" s="232"/>
      <c r="I116" s="232"/>
      <c r="J116" s="232"/>
      <c r="K116" s="233"/>
      <c r="L116" s="234"/>
      <c r="M116" s="235"/>
      <c r="N116" s="236"/>
      <c r="O116" s="237">
        <f t="shared" si="1"/>
        <v>0</v>
      </c>
      <c r="P116" s="238"/>
      <c r="Q116" s="238"/>
      <c r="R116" s="239"/>
      <c r="S116" s="126"/>
    </row>
    <row r="117" spans="1:19" s="127" customFormat="1" ht="20.25">
      <c r="A117" s="128"/>
      <c r="B117" s="177"/>
      <c r="C117" s="230"/>
      <c r="D117" s="230"/>
      <c r="E117" s="230"/>
      <c r="F117" s="230"/>
      <c r="G117" s="231"/>
      <c r="H117" s="232"/>
      <c r="I117" s="232"/>
      <c r="J117" s="232"/>
      <c r="K117" s="233"/>
      <c r="L117" s="234"/>
      <c r="M117" s="235"/>
      <c r="N117" s="236"/>
      <c r="O117" s="237">
        <f t="shared" si="1"/>
        <v>0</v>
      </c>
      <c r="P117" s="238"/>
      <c r="Q117" s="238"/>
      <c r="R117" s="239"/>
      <c r="S117" s="126"/>
    </row>
    <row r="118" spans="1:19" s="127" customFormat="1" ht="20.25">
      <c r="A118" s="128"/>
      <c r="B118" s="177"/>
      <c r="C118" s="230"/>
      <c r="D118" s="230"/>
      <c r="E118" s="230"/>
      <c r="F118" s="230"/>
      <c r="G118" s="231"/>
      <c r="H118" s="232"/>
      <c r="I118" s="232"/>
      <c r="J118" s="232"/>
      <c r="K118" s="233"/>
      <c r="L118" s="234"/>
      <c r="M118" s="235"/>
      <c r="N118" s="236"/>
      <c r="O118" s="237">
        <f t="shared" si="1"/>
        <v>0</v>
      </c>
      <c r="P118" s="238"/>
      <c r="Q118" s="238"/>
      <c r="R118" s="239"/>
      <c r="S118" s="126"/>
    </row>
    <row r="119" spans="1:19" s="127" customFormat="1" ht="20.25">
      <c r="A119" s="128"/>
      <c r="B119" s="177"/>
      <c r="C119" s="230"/>
      <c r="D119" s="230"/>
      <c r="E119" s="230"/>
      <c r="F119" s="230"/>
      <c r="G119" s="231"/>
      <c r="H119" s="232"/>
      <c r="I119" s="232"/>
      <c r="J119" s="232"/>
      <c r="K119" s="233"/>
      <c r="L119" s="234"/>
      <c r="M119" s="235"/>
      <c r="N119" s="236"/>
      <c r="O119" s="237">
        <f t="shared" si="1"/>
        <v>0</v>
      </c>
      <c r="P119" s="238"/>
      <c r="Q119" s="238"/>
      <c r="R119" s="239"/>
      <c r="S119" s="126"/>
    </row>
    <row r="120" spans="1:19" s="127" customFormat="1" ht="20.25">
      <c r="A120" s="128"/>
      <c r="B120" s="177"/>
      <c r="C120" s="230"/>
      <c r="D120" s="230"/>
      <c r="E120" s="230"/>
      <c r="F120" s="230"/>
      <c r="G120" s="231"/>
      <c r="H120" s="232"/>
      <c r="I120" s="232"/>
      <c r="J120" s="232"/>
      <c r="K120" s="233"/>
      <c r="L120" s="234"/>
      <c r="M120" s="235"/>
      <c r="N120" s="236"/>
      <c r="O120" s="237">
        <f t="shared" si="1"/>
        <v>0</v>
      </c>
      <c r="P120" s="238"/>
      <c r="Q120" s="238"/>
      <c r="R120" s="239"/>
      <c r="S120" s="126"/>
    </row>
    <row r="121" spans="1:19" s="127" customFormat="1" ht="20.25">
      <c r="A121" s="128"/>
      <c r="B121" s="177"/>
      <c r="C121" s="230"/>
      <c r="D121" s="230"/>
      <c r="E121" s="230"/>
      <c r="F121" s="230"/>
      <c r="G121" s="231"/>
      <c r="H121" s="232"/>
      <c r="I121" s="232"/>
      <c r="J121" s="232"/>
      <c r="K121" s="233"/>
      <c r="L121" s="234"/>
      <c r="M121" s="235"/>
      <c r="N121" s="236"/>
      <c r="O121" s="237">
        <f t="shared" si="1"/>
        <v>0</v>
      </c>
      <c r="P121" s="238"/>
      <c r="Q121" s="238"/>
      <c r="R121" s="239"/>
      <c r="S121" s="126"/>
    </row>
    <row r="122" spans="1:19" s="127" customFormat="1" ht="20.25">
      <c r="A122" s="128"/>
      <c r="B122" s="177"/>
      <c r="C122" s="230"/>
      <c r="D122" s="230"/>
      <c r="E122" s="230"/>
      <c r="F122" s="230"/>
      <c r="G122" s="231"/>
      <c r="H122" s="232"/>
      <c r="I122" s="232"/>
      <c r="J122" s="232"/>
      <c r="K122" s="233"/>
      <c r="L122" s="234"/>
      <c r="M122" s="235"/>
      <c r="N122" s="236"/>
      <c r="O122" s="237">
        <f t="shared" si="1"/>
        <v>0</v>
      </c>
      <c r="P122" s="238"/>
      <c r="Q122" s="238"/>
      <c r="R122" s="239"/>
      <c r="S122" s="126"/>
    </row>
    <row r="123" spans="1:19" s="127" customFormat="1" ht="20.25">
      <c r="A123" s="128"/>
      <c r="B123" s="177"/>
      <c r="C123" s="230"/>
      <c r="D123" s="230"/>
      <c r="E123" s="230"/>
      <c r="F123" s="230"/>
      <c r="G123" s="231"/>
      <c r="H123" s="232"/>
      <c r="I123" s="232"/>
      <c r="J123" s="232"/>
      <c r="K123" s="233"/>
      <c r="L123" s="234"/>
      <c r="M123" s="235"/>
      <c r="N123" s="236"/>
      <c r="O123" s="237">
        <f t="shared" si="1"/>
        <v>0</v>
      </c>
      <c r="P123" s="238"/>
      <c r="Q123" s="238"/>
      <c r="R123" s="239"/>
      <c r="S123" s="126"/>
    </row>
    <row r="124" spans="1:19" s="127" customFormat="1" ht="20.25">
      <c r="A124" s="128"/>
      <c r="B124" s="177"/>
      <c r="C124" s="230"/>
      <c r="D124" s="230"/>
      <c r="E124" s="230"/>
      <c r="F124" s="230"/>
      <c r="G124" s="231"/>
      <c r="H124" s="232"/>
      <c r="I124" s="232"/>
      <c r="J124" s="232"/>
      <c r="K124" s="233"/>
      <c r="L124" s="234"/>
      <c r="M124" s="235"/>
      <c r="N124" s="236"/>
      <c r="O124" s="237">
        <f t="shared" si="1"/>
        <v>0</v>
      </c>
      <c r="P124" s="238"/>
      <c r="Q124" s="238"/>
      <c r="R124" s="239"/>
      <c r="S124" s="126"/>
    </row>
    <row r="125" spans="1:19" s="127" customFormat="1" ht="20.25">
      <c r="A125" s="128"/>
      <c r="B125" s="177"/>
      <c r="C125" s="230"/>
      <c r="D125" s="230"/>
      <c r="E125" s="230"/>
      <c r="F125" s="230"/>
      <c r="G125" s="231"/>
      <c r="H125" s="232"/>
      <c r="I125" s="232"/>
      <c r="J125" s="232"/>
      <c r="K125" s="233"/>
      <c r="L125" s="234"/>
      <c r="M125" s="235"/>
      <c r="N125" s="236"/>
      <c r="O125" s="237">
        <f t="shared" si="1"/>
        <v>0</v>
      </c>
      <c r="P125" s="238"/>
      <c r="Q125" s="238"/>
      <c r="R125" s="239"/>
      <c r="S125" s="126"/>
    </row>
    <row r="126" spans="1:19" s="127" customFormat="1" ht="20.25">
      <c r="A126" s="128"/>
      <c r="B126" s="177"/>
      <c r="C126" s="230"/>
      <c r="D126" s="230"/>
      <c r="E126" s="230"/>
      <c r="F126" s="230"/>
      <c r="G126" s="231"/>
      <c r="H126" s="232"/>
      <c r="I126" s="232"/>
      <c r="J126" s="232"/>
      <c r="K126" s="233"/>
      <c r="L126" s="234"/>
      <c r="M126" s="235"/>
      <c r="N126" s="236"/>
      <c r="O126" s="237">
        <f t="shared" ref="O126:O154" si="2">B126*L126</f>
        <v>0</v>
      </c>
      <c r="P126" s="238"/>
      <c r="Q126" s="238"/>
      <c r="R126" s="239"/>
      <c r="S126" s="126"/>
    </row>
    <row r="127" spans="1:19" s="127" customFormat="1" ht="20.25">
      <c r="A127" s="128"/>
      <c r="B127" s="177"/>
      <c r="C127" s="230"/>
      <c r="D127" s="230"/>
      <c r="E127" s="230"/>
      <c r="F127" s="230"/>
      <c r="G127" s="231"/>
      <c r="H127" s="232"/>
      <c r="I127" s="232"/>
      <c r="J127" s="232"/>
      <c r="K127" s="233"/>
      <c r="L127" s="234"/>
      <c r="M127" s="235"/>
      <c r="N127" s="236"/>
      <c r="O127" s="237">
        <f t="shared" si="2"/>
        <v>0</v>
      </c>
      <c r="P127" s="238"/>
      <c r="Q127" s="238"/>
      <c r="R127" s="239"/>
      <c r="S127" s="126"/>
    </row>
    <row r="128" spans="1:19" s="127" customFormat="1" ht="20.25">
      <c r="A128" s="128"/>
      <c r="B128" s="177"/>
      <c r="C128" s="230"/>
      <c r="D128" s="230"/>
      <c r="E128" s="230"/>
      <c r="F128" s="230"/>
      <c r="G128" s="231"/>
      <c r="H128" s="232"/>
      <c r="I128" s="232"/>
      <c r="J128" s="232"/>
      <c r="K128" s="233"/>
      <c r="L128" s="234"/>
      <c r="M128" s="235"/>
      <c r="N128" s="236"/>
      <c r="O128" s="237">
        <f t="shared" si="2"/>
        <v>0</v>
      </c>
      <c r="P128" s="238"/>
      <c r="Q128" s="238"/>
      <c r="R128" s="239"/>
      <c r="S128" s="126"/>
    </row>
    <row r="129" spans="1:19" s="127" customFormat="1" ht="20.25">
      <c r="A129" s="128"/>
      <c r="B129" s="177"/>
      <c r="C129" s="230"/>
      <c r="D129" s="230"/>
      <c r="E129" s="230"/>
      <c r="F129" s="230"/>
      <c r="G129" s="231"/>
      <c r="H129" s="232"/>
      <c r="I129" s="232"/>
      <c r="J129" s="232"/>
      <c r="K129" s="233"/>
      <c r="L129" s="234"/>
      <c r="M129" s="235"/>
      <c r="N129" s="236"/>
      <c r="O129" s="237">
        <f t="shared" si="2"/>
        <v>0</v>
      </c>
      <c r="P129" s="238"/>
      <c r="Q129" s="238"/>
      <c r="R129" s="239"/>
      <c r="S129" s="126"/>
    </row>
    <row r="130" spans="1:19" s="127" customFormat="1" ht="20.25">
      <c r="A130" s="128"/>
      <c r="B130" s="177"/>
      <c r="C130" s="230"/>
      <c r="D130" s="230"/>
      <c r="E130" s="230"/>
      <c r="F130" s="230"/>
      <c r="G130" s="231"/>
      <c r="H130" s="232"/>
      <c r="I130" s="232"/>
      <c r="J130" s="232"/>
      <c r="K130" s="233"/>
      <c r="L130" s="234"/>
      <c r="M130" s="235"/>
      <c r="N130" s="236"/>
      <c r="O130" s="237">
        <f t="shared" si="2"/>
        <v>0</v>
      </c>
      <c r="P130" s="238"/>
      <c r="Q130" s="238"/>
      <c r="R130" s="239"/>
      <c r="S130" s="126"/>
    </row>
    <row r="131" spans="1:19" s="127" customFormat="1" ht="20.25">
      <c r="A131" s="128"/>
      <c r="B131" s="177"/>
      <c r="C131" s="230"/>
      <c r="D131" s="230"/>
      <c r="E131" s="230"/>
      <c r="F131" s="230"/>
      <c r="G131" s="231"/>
      <c r="H131" s="232"/>
      <c r="I131" s="232"/>
      <c r="J131" s="232"/>
      <c r="K131" s="233"/>
      <c r="L131" s="234"/>
      <c r="M131" s="235"/>
      <c r="N131" s="236"/>
      <c r="O131" s="237">
        <f t="shared" si="2"/>
        <v>0</v>
      </c>
      <c r="P131" s="238"/>
      <c r="Q131" s="238"/>
      <c r="R131" s="239"/>
      <c r="S131" s="126"/>
    </row>
    <row r="132" spans="1:19" s="127" customFormat="1" ht="20.25">
      <c r="A132" s="128"/>
      <c r="B132" s="177"/>
      <c r="C132" s="230"/>
      <c r="D132" s="230"/>
      <c r="E132" s="230"/>
      <c r="F132" s="230"/>
      <c r="G132" s="231"/>
      <c r="H132" s="232"/>
      <c r="I132" s="232"/>
      <c r="J132" s="232"/>
      <c r="K132" s="233"/>
      <c r="L132" s="234"/>
      <c r="M132" s="235"/>
      <c r="N132" s="236"/>
      <c r="O132" s="237">
        <f t="shared" si="2"/>
        <v>0</v>
      </c>
      <c r="P132" s="238"/>
      <c r="Q132" s="238"/>
      <c r="R132" s="239"/>
      <c r="S132" s="126"/>
    </row>
    <row r="133" spans="1:19" s="127" customFormat="1" ht="20.25">
      <c r="A133" s="128"/>
      <c r="B133" s="177"/>
      <c r="C133" s="230"/>
      <c r="D133" s="230"/>
      <c r="E133" s="230"/>
      <c r="F133" s="230"/>
      <c r="G133" s="231"/>
      <c r="H133" s="232"/>
      <c r="I133" s="232"/>
      <c r="J133" s="232"/>
      <c r="K133" s="233"/>
      <c r="L133" s="234"/>
      <c r="M133" s="235"/>
      <c r="N133" s="236"/>
      <c r="O133" s="237">
        <f t="shared" si="2"/>
        <v>0</v>
      </c>
      <c r="P133" s="238"/>
      <c r="Q133" s="238"/>
      <c r="R133" s="239"/>
      <c r="S133" s="126"/>
    </row>
    <row r="134" spans="1:19" s="127" customFormat="1" ht="20.25">
      <c r="A134" s="128"/>
      <c r="B134" s="177"/>
      <c r="C134" s="230"/>
      <c r="D134" s="230"/>
      <c r="E134" s="230"/>
      <c r="F134" s="230"/>
      <c r="G134" s="231"/>
      <c r="H134" s="232"/>
      <c r="I134" s="232"/>
      <c r="J134" s="232"/>
      <c r="K134" s="233"/>
      <c r="L134" s="234"/>
      <c r="M134" s="235"/>
      <c r="N134" s="236"/>
      <c r="O134" s="237">
        <f t="shared" si="2"/>
        <v>0</v>
      </c>
      <c r="P134" s="238"/>
      <c r="Q134" s="238"/>
      <c r="R134" s="239"/>
      <c r="S134" s="126"/>
    </row>
    <row r="135" spans="1:19" s="127" customFormat="1" ht="20.25">
      <c r="A135" s="128"/>
      <c r="B135" s="177"/>
      <c r="C135" s="230"/>
      <c r="D135" s="230"/>
      <c r="E135" s="230"/>
      <c r="F135" s="230"/>
      <c r="G135" s="231"/>
      <c r="H135" s="232"/>
      <c r="I135" s="232"/>
      <c r="J135" s="232"/>
      <c r="K135" s="233"/>
      <c r="L135" s="234"/>
      <c r="M135" s="235"/>
      <c r="N135" s="236"/>
      <c r="O135" s="237">
        <f t="shared" si="2"/>
        <v>0</v>
      </c>
      <c r="P135" s="238"/>
      <c r="Q135" s="238"/>
      <c r="R135" s="239"/>
      <c r="S135" s="126"/>
    </row>
    <row r="136" spans="1:19" s="127" customFormat="1" ht="20.25">
      <c r="A136" s="128"/>
      <c r="B136" s="177"/>
      <c r="C136" s="230"/>
      <c r="D136" s="230"/>
      <c r="E136" s="230"/>
      <c r="F136" s="230"/>
      <c r="G136" s="231"/>
      <c r="H136" s="232"/>
      <c r="I136" s="232"/>
      <c r="J136" s="232"/>
      <c r="K136" s="233"/>
      <c r="L136" s="234"/>
      <c r="M136" s="235"/>
      <c r="N136" s="236"/>
      <c r="O136" s="237">
        <f t="shared" si="2"/>
        <v>0</v>
      </c>
      <c r="P136" s="238"/>
      <c r="Q136" s="238"/>
      <c r="R136" s="239"/>
      <c r="S136" s="126"/>
    </row>
    <row r="137" spans="1:19" s="127" customFormat="1" ht="20.25">
      <c r="A137" s="128"/>
      <c r="B137" s="177"/>
      <c r="C137" s="230"/>
      <c r="D137" s="230"/>
      <c r="E137" s="230"/>
      <c r="F137" s="230"/>
      <c r="G137" s="231"/>
      <c r="H137" s="232"/>
      <c r="I137" s="232"/>
      <c r="J137" s="232"/>
      <c r="K137" s="233"/>
      <c r="L137" s="234"/>
      <c r="M137" s="235"/>
      <c r="N137" s="236"/>
      <c r="O137" s="237">
        <f t="shared" si="2"/>
        <v>0</v>
      </c>
      <c r="P137" s="238"/>
      <c r="Q137" s="238"/>
      <c r="R137" s="239"/>
      <c r="S137" s="126"/>
    </row>
    <row r="138" spans="1:19" s="127" customFormat="1" ht="20.25">
      <c r="A138" s="128"/>
      <c r="B138" s="177"/>
      <c r="C138" s="230"/>
      <c r="D138" s="230"/>
      <c r="E138" s="230"/>
      <c r="F138" s="230"/>
      <c r="G138" s="231"/>
      <c r="H138" s="232"/>
      <c r="I138" s="232"/>
      <c r="J138" s="232"/>
      <c r="K138" s="233"/>
      <c r="L138" s="234"/>
      <c r="M138" s="235"/>
      <c r="N138" s="236"/>
      <c r="O138" s="237">
        <f t="shared" si="2"/>
        <v>0</v>
      </c>
      <c r="P138" s="238"/>
      <c r="Q138" s="238"/>
      <c r="R138" s="239"/>
      <c r="S138" s="126"/>
    </row>
    <row r="139" spans="1:19" s="127" customFormat="1" ht="20.25">
      <c r="A139" s="128"/>
      <c r="B139" s="177"/>
      <c r="C139" s="230"/>
      <c r="D139" s="230"/>
      <c r="E139" s="230"/>
      <c r="F139" s="230"/>
      <c r="G139" s="231"/>
      <c r="H139" s="232"/>
      <c r="I139" s="232"/>
      <c r="J139" s="232"/>
      <c r="K139" s="233"/>
      <c r="L139" s="234"/>
      <c r="M139" s="235"/>
      <c r="N139" s="236"/>
      <c r="O139" s="237">
        <f>B139*L139</f>
        <v>0</v>
      </c>
      <c r="P139" s="238"/>
      <c r="Q139" s="238"/>
      <c r="R139" s="239"/>
      <c r="S139" s="126"/>
    </row>
    <row r="140" spans="1:19" s="127" customFormat="1" ht="20.25">
      <c r="A140" s="128"/>
      <c r="B140" s="177"/>
      <c r="C140" s="230"/>
      <c r="D140" s="230"/>
      <c r="E140" s="230"/>
      <c r="F140" s="230"/>
      <c r="G140" s="231"/>
      <c r="H140" s="232"/>
      <c r="I140" s="232"/>
      <c r="J140" s="232"/>
      <c r="K140" s="233"/>
      <c r="L140" s="234"/>
      <c r="M140" s="235"/>
      <c r="N140" s="236"/>
      <c r="O140" s="237">
        <f>B140*L140</f>
        <v>0</v>
      </c>
      <c r="P140" s="238"/>
      <c r="Q140" s="238"/>
      <c r="R140" s="239"/>
      <c r="S140" s="126"/>
    </row>
    <row r="141" spans="1:19" s="127" customFormat="1" ht="20.25">
      <c r="A141" s="128"/>
      <c r="B141" s="177"/>
      <c r="C141" s="230"/>
      <c r="D141" s="230"/>
      <c r="E141" s="230"/>
      <c r="F141" s="230"/>
      <c r="G141" s="231"/>
      <c r="H141" s="232"/>
      <c r="I141" s="232"/>
      <c r="J141" s="232"/>
      <c r="K141" s="233"/>
      <c r="L141" s="234"/>
      <c r="M141" s="235"/>
      <c r="N141" s="236"/>
      <c r="O141" s="237">
        <f t="shared" ref="O141:O149" si="3">B141*L141</f>
        <v>0</v>
      </c>
      <c r="P141" s="238"/>
      <c r="Q141" s="238"/>
      <c r="R141" s="239"/>
      <c r="S141" s="126"/>
    </row>
    <row r="142" spans="1:19" s="127" customFormat="1" ht="20.25">
      <c r="A142" s="128"/>
      <c r="B142" s="177"/>
      <c r="C142" s="230"/>
      <c r="D142" s="230"/>
      <c r="E142" s="230"/>
      <c r="F142" s="230"/>
      <c r="G142" s="231"/>
      <c r="H142" s="232"/>
      <c r="I142" s="232"/>
      <c r="J142" s="232"/>
      <c r="K142" s="233"/>
      <c r="L142" s="234"/>
      <c r="M142" s="235"/>
      <c r="N142" s="236"/>
      <c r="O142" s="237">
        <f t="shared" si="3"/>
        <v>0</v>
      </c>
      <c r="P142" s="238"/>
      <c r="Q142" s="238"/>
      <c r="R142" s="239"/>
      <c r="S142" s="126"/>
    </row>
    <row r="143" spans="1:19" s="127" customFormat="1" ht="20.25">
      <c r="A143" s="128"/>
      <c r="B143" s="177"/>
      <c r="C143" s="230"/>
      <c r="D143" s="230"/>
      <c r="E143" s="230"/>
      <c r="F143" s="230"/>
      <c r="G143" s="231"/>
      <c r="H143" s="232"/>
      <c r="I143" s="232"/>
      <c r="J143" s="232"/>
      <c r="K143" s="233"/>
      <c r="L143" s="234"/>
      <c r="M143" s="235"/>
      <c r="N143" s="236"/>
      <c r="O143" s="237">
        <f t="shared" si="3"/>
        <v>0</v>
      </c>
      <c r="P143" s="238"/>
      <c r="Q143" s="238"/>
      <c r="R143" s="239"/>
      <c r="S143" s="126"/>
    </row>
    <row r="144" spans="1:19" s="127" customFormat="1" ht="20.25">
      <c r="A144" s="128"/>
      <c r="B144" s="177"/>
      <c r="C144" s="230"/>
      <c r="D144" s="230"/>
      <c r="E144" s="230"/>
      <c r="F144" s="230"/>
      <c r="G144" s="231"/>
      <c r="H144" s="232"/>
      <c r="I144" s="232"/>
      <c r="J144" s="232"/>
      <c r="K144" s="233"/>
      <c r="L144" s="234"/>
      <c r="M144" s="235"/>
      <c r="N144" s="236"/>
      <c r="O144" s="237">
        <f t="shared" si="3"/>
        <v>0</v>
      </c>
      <c r="P144" s="238"/>
      <c r="Q144" s="238"/>
      <c r="R144" s="239"/>
      <c r="S144" s="126"/>
    </row>
    <row r="145" spans="1:19" s="127" customFormat="1" ht="20.25">
      <c r="A145" s="128"/>
      <c r="B145" s="177"/>
      <c r="C145" s="230"/>
      <c r="D145" s="230"/>
      <c r="E145" s="230"/>
      <c r="F145" s="230"/>
      <c r="G145" s="231"/>
      <c r="H145" s="232"/>
      <c r="I145" s="232"/>
      <c r="J145" s="232"/>
      <c r="K145" s="233"/>
      <c r="L145" s="234"/>
      <c r="M145" s="235"/>
      <c r="N145" s="236"/>
      <c r="O145" s="237">
        <f t="shared" si="3"/>
        <v>0</v>
      </c>
      <c r="P145" s="238"/>
      <c r="Q145" s="238"/>
      <c r="R145" s="239"/>
      <c r="S145" s="126"/>
    </row>
    <row r="146" spans="1:19" s="127" customFormat="1" ht="20.25">
      <c r="A146" s="128"/>
      <c r="B146" s="177"/>
      <c r="C146" s="230"/>
      <c r="D146" s="230"/>
      <c r="E146" s="230"/>
      <c r="F146" s="230"/>
      <c r="G146" s="231"/>
      <c r="H146" s="232"/>
      <c r="I146" s="232"/>
      <c r="J146" s="232"/>
      <c r="K146" s="233"/>
      <c r="L146" s="234"/>
      <c r="M146" s="235"/>
      <c r="N146" s="236"/>
      <c r="O146" s="237">
        <f t="shared" si="3"/>
        <v>0</v>
      </c>
      <c r="P146" s="238"/>
      <c r="Q146" s="238"/>
      <c r="R146" s="239"/>
      <c r="S146" s="126"/>
    </row>
    <row r="147" spans="1:19" s="127" customFormat="1" ht="20.25">
      <c r="A147" s="128"/>
      <c r="B147" s="177"/>
      <c r="C147" s="230"/>
      <c r="D147" s="230"/>
      <c r="E147" s="230"/>
      <c r="F147" s="230"/>
      <c r="G147" s="231"/>
      <c r="H147" s="232"/>
      <c r="I147" s="232"/>
      <c r="J147" s="232"/>
      <c r="K147" s="233"/>
      <c r="L147" s="234"/>
      <c r="M147" s="235"/>
      <c r="N147" s="236"/>
      <c r="O147" s="237">
        <f t="shared" si="3"/>
        <v>0</v>
      </c>
      <c r="P147" s="238"/>
      <c r="Q147" s="238"/>
      <c r="R147" s="239"/>
      <c r="S147" s="126"/>
    </row>
    <row r="148" spans="1:19" s="127" customFormat="1" ht="20.25">
      <c r="A148" s="128"/>
      <c r="B148" s="177"/>
      <c r="C148" s="230"/>
      <c r="D148" s="230"/>
      <c r="E148" s="230"/>
      <c r="F148" s="230"/>
      <c r="G148" s="231"/>
      <c r="H148" s="232"/>
      <c r="I148" s="232"/>
      <c r="J148" s="232"/>
      <c r="K148" s="233"/>
      <c r="L148" s="234"/>
      <c r="M148" s="235"/>
      <c r="N148" s="236"/>
      <c r="O148" s="237">
        <f t="shared" si="3"/>
        <v>0</v>
      </c>
      <c r="P148" s="238"/>
      <c r="Q148" s="238"/>
      <c r="R148" s="239"/>
      <c r="S148" s="126"/>
    </row>
    <row r="149" spans="1:19" s="127" customFormat="1" ht="20.25">
      <c r="A149" s="128"/>
      <c r="B149" s="177"/>
      <c r="C149" s="230"/>
      <c r="D149" s="230"/>
      <c r="E149" s="230"/>
      <c r="F149" s="230"/>
      <c r="G149" s="230"/>
      <c r="H149" s="230"/>
      <c r="I149" s="230"/>
      <c r="J149" s="230"/>
      <c r="K149" s="230"/>
      <c r="L149" s="234"/>
      <c r="M149" s="235"/>
      <c r="N149" s="236"/>
      <c r="O149" s="245">
        <f t="shared" si="3"/>
        <v>0</v>
      </c>
      <c r="P149" s="245"/>
      <c r="Q149" s="245"/>
      <c r="R149" s="245"/>
      <c r="S149" s="126"/>
    </row>
    <row r="150" spans="1:19" s="127" customFormat="1" ht="20.25">
      <c r="A150" s="128"/>
      <c r="B150" s="177"/>
      <c r="C150" s="230"/>
      <c r="D150" s="230"/>
      <c r="E150" s="230"/>
      <c r="F150" s="230"/>
      <c r="G150" s="231"/>
      <c r="H150" s="232"/>
      <c r="I150" s="232"/>
      <c r="J150" s="232"/>
      <c r="K150" s="233"/>
      <c r="L150" s="234"/>
      <c r="M150" s="235"/>
      <c r="N150" s="236"/>
      <c r="O150" s="237">
        <f>B150*L150</f>
        <v>0</v>
      </c>
      <c r="P150" s="238"/>
      <c r="Q150" s="238"/>
      <c r="R150" s="239"/>
      <c r="S150" s="126"/>
    </row>
    <row r="151" spans="1:19" s="127" customFormat="1" ht="20.25">
      <c r="A151" s="128"/>
      <c r="B151" s="177"/>
      <c r="C151" s="230"/>
      <c r="D151" s="230"/>
      <c r="E151" s="230"/>
      <c r="F151" s="230"/>
      <c r="G151" s="231"/>
      <c r="H151" s="232"/>
      <c r="I151" s="232"/>
      <c r="J151" s="232"/>
      <c r="K151" s="233"/>
      <c r="L151" s="234"/>
      <c r="M151" s="235"/>
      <c r="N151" s="236"/>
      <c r="O151" s="237">
        <f>B151*L151</f>
        <v>0</v>
      </c>
      <c r="P151" s="238"/>
      <c r="Q151" s="238"/>
      <c r="R151" s="239"/>
      <c r="S151" s="126"/>
    </row>
    <row r="152" spans="1:19" s="127" customFormat="1" ht="20.25">
      <c r="A152" s="128"/>
      <c r="B152" s="177"/>
      <c r="C152" s="230"/>
      <c r="D152" s="230"/>
      <c r="E152" s="230"/>
      <c r="F152" s="230"/>
      <c r="G152" s="231"/>
      <c r="H152" s="232"/>
      <c r="I152" s="232"/>
      <c r="J152" s="232"/>
      <c r="K152" s="233"/>
      <c r="L152" s="234"/>
      <c r="M152" s="235"/>
      <c r="N152" s="236"/>
      <c r="O152" s="237">
        <f t="shared" si="2"/>
        <v>0</v>
      </c>
      <c r="P152" s="238"/>
      <c r="Q152" s="238"/>
      <c r="R152" s="239"/>
      <c r="S152" s="126"/>
    </row>
    <row r="153" spans="1:19" s="127" customFormat="1" ht="20.25">
      <c r="A153" s="128"/>
      <c r="B153" s="177"/>
      <c r="C153" s="230"/>
      <c r="D153" s="230"/>
      <c r="E153" s="230"/>
      <c r="F153" s="230"/>
      <c r="G153" s="231"/>
      <c r="H153" s="232"/>
      <c r="I153" s="232"/>
      <c r="J153" s="232"/>
      <c r="K153" s="233"/>
      <c r="L153" s="234"/>
      <c r="M153" s="235"/>
      <c r="N153" s="236"/>
      <c r="O153" s="237">
        <f t="shared" si="2"/>
        <v>0</v>
      </c>
      <c r="P153" s="238"/>
      <c r="Q153" s="238"/>
      <c r="R153" s="239"/>
      <c r="S153" s="126"/>
    </row>
    <row r="154" spans="1:19" s="127" customFormat="1" ht="20.25">
      <c r="A154" s="128"/>
      <c r="B154" s="177"/>
      <c r="C154" s="230"/>
      <c r="D154" s="230"/>
      <c r="E154" s="230"/>
      <c r="F154" s="230"/>
      <c r="G154" s="231"/>
      <c r="H154" s="232"/>
      <c r="I154" s="232"/>
      <c r="J154" s="232"/>
      <c r="K154" s="233"/>
      <c r="L154" s="234"/>
      <c r="M154" s="235"/>
      <c r="N154" s="236"/>
      <c r="O154" s="237">
        <f t="shared" si="2"/>
        <v>0</v>
      </c>
      <c r="P154" s="238"/>
      <c r="Q154" s="238"/>
      <c r="R154" s="239"/>
      <c r="S154" s="126"/>
    </row>
    <row r="155" spans="1:19" s="127" customFormat="1" ht="20.25">
      <c r="A155" s="128"/>
      <c r="B155" s="177"/>
      <c r="C155" s="230"/>
      <c r="D155" s="230"/>
      <c r="E155" s="230"/>
      <c r="F155" s="230"/>
      <c r="G155" s="231"/>
      <c r="H155" s="232"/>
      <c r="I155" s="232"/>
      <c r="J155" s="232"/>
      <c r="K155" s="233"/>
      <c r="L155" s="234"/>
      <c r="M155" s="235"/>
      <c r="N155" s="236"/>
      <c r="O155" s="237">
        <f>B155*L155</f>
        <v>0</v>
      </c>
      <c r="P155" s="238"/>
      <c r="Q155" s="238"/>
      <c r="R155" s="239"/>
      <c r="S155" s="126"/>
    </row>
    <row r="156" spans="1:19" s="127" customFormat="1" ht="20.25">
      <c r="A156" s="128"/>
      <c r="B156" s="177"/>
      <c r="C156" s="230"/>
      <c r="D156" s="230"/>
      <c r="E156" s="230"/>
      <c r="F156" s="230"/>
      <c r="G156" s="231"/>
      <c r="H156" s="232"/>
      <c r="I156" s="232"/>
      <c r="J156" s="232"/>
      <c r="K156" s="233"/>
      <c r="L156" s="234"/>
      <c r="M156" s="235"/>
      <c r="N156" s="236"/>
      <c r="O156" s="237">
        <f>B156*L156</f>
        <v>0</v>
      </c>
      <c r="P156" s="238"/>
      <c r="Q156" s="238"/>
      <c r="R156" s="239"/>
      <c r="S156" s="126"/>
    </row>
    <row r="157" spans="1:19" s="127" customFormat="1" ht="20.25">
      <c r="A157" s="128"/>
      <c r="B157" s="177"/>
      <c r="C157" s="230"/>
      <c r="D157" s="230"/>
      <c r="E157" s="230"/>
      <c r="F157" s="230"/>
      <c r="G157" s="231"/>
      <c r="H157" s="232"/>
      <c r="I157" s="232"/>
      <c r="J157" s="232"/>
      <c r="K157" s="233"/>
      <c r="L157" s="234"/>
      <c r="M157" s="235"/>
      <c r="N157" s="236"/>
      <c r="O157" s="237">
        <f>B157*L157</f>
        <v>0</v>
      </c>
      <c r="P157" s="238"/>
      <c r="Q157" s="238"/>
      <c r="R157" s="239"/>
      <c r="S157" s="126"/>
    </row>
    <row r="158" spans="1:19" s="127" customFormat="1" ht="20.25">
      <c r="A158" s="128"/>
      <c r="B158" s="177"/>
      <c r="C158" s="230"/>
      <c r="D158" s="230"/>
      <c r="E158" s="230"/>
      <c r="F158" s="230"/>
      <c r="G158" s="230"/>
      <c r="H158" s="230"/>
      <c r="I158" s="230"/>
      <c r="J158" s="230"/>
      <c r="K158" s="230"/>
      <c r="L158" s="234"/>
      <c r="M158" s="235"/>
      <c r="N158" s="236"/>
      <c r="O158" s="245">
        <f>B158*L158</f>
        <v>0</v>
      </c>
      <c r="P158" s="245"/>
      <c r="Q158" s="245"/>
      <c r="R158" s="245"/>
      <c r="S158" s="126"/>
    </row>
    <row r="159" spans="1:19" s="127" customFormat="1" ht="20.25">
      <c r="A159" s="128"/>
      <c r="B159" s="169"/>
      <c r="C159" s="247"/>
      <c r="D159" s="247"/>
      <c r="E159" s="247"/>
      <c r="F159" s="247"/>
      <c r="G159" s="248"/>
      <c r="H159" s="248"/>
      <c r="I159" s="248"/>
      <c r="J159" s="248"/>
      <c r="K159" s="248"/>
      <c r="L159" s="250"/>
      <c r="M159" s="250"/>
      <c r="N159" s="250"/>
      <c r="O159" s="244"/>
      <c r="P159" s="244"/>
      <c r="Q159" s="244"/>
      <c r="R159" s="244"/>
      <c r="S159" s="126"/>
    </row>
    <row r="160" spans="1:19" s="127" customFormat="1" ht="20.25">
      <c r="A160" s="128"/>
      <c r="B160" s="169"/>
      <c r="C160" s="173"/>
      <c r="D160" s="173"/>
      <c r="E160" s="173"/>
      <c r="F160" s="173"/>
      <c r="G160" s="174"/>
      <c r="H160" s="174"/>
      <c r="I160" s="174"/>
      <c r="J160" s="174"/>
      <c r="K160" s="174"/>
      <c r="L160" s="175"/>
      <c r="M160" s="175"/>
      <c r="N160" s="175"/>
      <c r="O160" s="176"/>
      <c r="P160" s="176"/>
      <c r="Q160" s="176"/>
      <c r="R160" s="176"/>
      <c r="S160" s="126"/>
    </row>
    <row r="161" spans="1:28" s="127" customFormat="1" ht="20.25">
      <c r="A161" s="128"/>
      <c r="B161" s="169"/>
      <c r="C161" s="247"/>
      <c r="D161" s="247"/>
      <c r="E161" s="247"/>
      <c r="F161" s="247"/>
      <c r="G161" s="248"/>
      <c r="H161" s="248"/>
      <c r="I161" s="248"/>
      <c r="J161" s="248"/>
      <c r="K161" s="248"/>
      <c r="L161" s="172"/>
      <c r="M161" s="172"/>
      <c r="N161" s="111" t="s">
        <v>1375</v>
      </c>
      <c r="O161" s="245">
        <f>SUM(O99:R159)</f>
        <v>0</v>
      </c>
      <c r="P161" s="245"/>
      <c r="Q161" s="245"/>
      <c r="R161" s="245"/>
      <c r="S161" s="126"/>
    </row>
    <row r="162" spans="1:28" s="130" customFormat="1" ht="6" customHeight="1">
      <c r="A162" s="142"/>
      <c r="B162" s="142"/>
      <c r="C162" s="142"/>
      <c r="D162" s="142"/>
      <c r="E162" s="142"/>
      <c r="F162" s="142"/>
      <c r="G162" s="142"/>
      <c r="H162" s="142"/>
      <c r="I162" s="129"/>
      <c r="J162" s="129"/>
      <c r="K162" s="129"/>
      <c r="L162" s="129"/>
      <c r="M162" s="129"/>
      <c r="N162" s="129"/>
      <c r="O162" s="129"/>
      <c r="P162" s="129"/>
      <c r="Q162" s="129"/>
      <c r="R162" s="129"/>
      <c r="S162" s="142"/>
    </row>
    <row r="163" spans="1:28" s="127" customFormat="1" ht="20.25">
      <c r="A163" s="128"/>
      <c r="B163" s="169"/>
      <c r="C163" s="247"/>
      <c r="D163" s="247"/>
      <c r="E163" s="247"/>
      <c r="F163" s="247"/>
      <c r="G163" s="171"/>
      <c r="H163" s="171"/>
      <c r="I163" s="171"/>
      <c r="J163" s="171"/>
      <c r="K163" s="170"/>
      <c r="L163" s="170"/>
      <c r="M163" s="170"/>
      <c r="N163" s="111" t="s">
        <v>1247</v>
      </c>
      <c r="O163" s="246">
        <f>J49</f>
        <v>1</v>
      </c>
      <c r="P163" s="246"/>
      <c r="Q163" s="246"/>
      <c r="R163" s="246"/>
      <c r="S163" s="126"/>
    </row>
    <row r="164" spans="1:28" s="130" customFormat="1" ht="6" customHeight="1">
      <c r="A164" s="142"/>
      <c r="B164" s="142"/>
      <c r="C164" s="142"/>
      <c r="D164" s="142"/>
      <c r="E164" s="142"/>
      <c r="F164" s="142"/>
      <c r="G164" s="142"/>
      <c r="H164" s="142"/>
      <c r="I164" s="129"/>
      <c r="J164" s="129"/>
      <c r="K164" s="129"/>
      <c r="L164" s="129"/>
      <c r="M164" s="129"/>
      <c r="N164" s="129"/>
      <c r="O164" s="129"/>
      <c r="P164" s="129"/>
      <c r="Q164" s="129"/>
      <c r="R164" s="129"/>
      <c r="S164" s="142"/>
      <c r="T164" s="142"/>
      <c r="U164" s="142"/>
      <c r="V164" s="142"/>
      <c r="W164" s="142"/>
      <c r="X164" s="142"/>
      <c r="Y164" s="142"/>
      <c r="Z164" s="142"/>
      <c r="AA164" s="142"/>
      <c r="AB164" s="142"/>
    </row>
    <row r="165" spans="1:28" s="127" customFormat="1" ht="21" thickBot="1">
      <c r="A165" s="128"/>
      <c r="B165" s="169"/>
      <c r="C165" s="247"/>
      <c r="D165" s="247"/>
      <c r="E165" s="247"/>
      <c r="F165" s="247"/>
      <c r="G165" s="248"/>
      <c r="H165" s="248"/>
      <c r="I165" s="248"/>
      <c r="J165" s="248"/>
      <c r="K165" s="248"/>
      <c r="L165" s="172"/>
      <c r="M165" s="172"/>
      <c r="N165" s="111" t="s">
        <v>1376</v>
      </c>
      <c r="O165" s="249">
        <f>O163*O161</f>
        <v>0</v>
      </c>
      <c r="P165" s="249"/>
      <c r="Q165" s="249"/>
      <c r="R165" s="249"/>
      <c r="S165" s="142"/>
      <c r="T165" s="142"/>
      <c r="U165" s="142"/>
      <c r="V165" s="142"/>
      <c r="W165" s="142"/>
      <c r="X165" s="142"/>
      <c r="Y165" s="142"/>
      <c r="Z165" s="142"/>
      <c r="AA165" s="142"/>
      <c r="AB165" s="142"/>
    </row>
    <row r="166" spans="1:28" s="127" customFormat="1" ht="13.5" customHeight="1" thickTop="1">
      <c r="A166" s="126"/>
      <c r="B166" s="126"/>
      <c r="C166" s="126"/>
      <c r="D166" s="126"/>
      <c r="E166" s="126"/>
      <c r="F166" s="126"/>
      <c r="G166" s="126"/>
      <c r="H166" s="126"/>
      <c r="I166" s="126"/>
      <c r="J166" s="126"/>
      <c r="K166" s="126"/>
      <c r="L166" s="126"/>
      <c r="M166" s="126"/>
      <c r="N166" s="126"/>
      <c r="O166" s="126"/>
      <c r="P166" s="126"/>
      <c r="Q166" s="126"/>
      <c r="R166" s="126"/>
      <c r="S166" s="142"/>
      <c r="T166" s="142"/>
      <c r="U166" s="142"/>
      <c r="V166" s="142"/>
      <c r="W166" s="142"/>
      <c r="X166" s="142"/>
      <c r="Y166" s="142"/>
      <c r="Z166" s="142"/>
      <c r="AA166" s="142"/>
      <c r="AB166" s="142"/>
    </row>
    <row r="167" spans="1:28" s="127" customFormat="1" ht="14.25">
      <c r="A167" s="126"/>
      <c r="B167" s="100" t="str">
        <f>B84</f>
        <v>QuoteXpress Version:  2.1</v>
      </c>
      <c r="C167" s="126"/>
      <c r="D167" s="126"/>
      <c r="E167" s="126"/>
      <c r="F167" s="126"/>
      <c r="G167" s="126"/>
      <c r="H167" s="126"/>
      <c r="I167" s="126"/>
      <c r="J167" s="126"/>
      <c r="K167" s="126"/>
      <c r="L167" s="126"/>
      <c r="M167" s="126"/>
      <c r="N167" s="126"/>
      <c r="O167" s="126"/>
      <c r="P167" s="126"/>
      <c r="Q167" s="126"/>
      <c r="R167" s="126"/>
      <c r="S167" s="142"/>
      <c r="T167" s="142"/>
      <c r="U167" s="142"/>
      <c r="V167" s="142"/>
      <c r="W167" s="142"/>
      <c r="X167" s="142"/>
      <c r="Y167" s="142"/>
      <c r="Z167" s="142"/>
      <c r="AA167" s="142"/>
      <c r="AB167" s="142"/>
    </row>
    <row r="168" spans="1:28" s="127" customFormat="1" ht="15" customHeight="1">
      <c r="A168" s="126"/>
      <c r="B168" s="100" t="str">
        <f>B85</f>
        <v xml:space="preserve">Released:  </v>
      </c>
      <c r="C168" s="197">
        <f>C85</f>
        <v>42339</v>
      </c>
      <c r="D168" s="197"/>
      <c r="E168" s="126"/>
      <c r="F168" s="126"/>
      <c r="G168" s="126"/>
      <c r="H168" s="126"/>
      <c r="I168" s="126"/>
      <c r="J168" s="126"/>
      <c r="K168" s="126"/>
      <c r="L168" s="126"/>
      <c r="M168" s="126"/>
      <c r="N168" s="126"/>
      <c r="O168" s="126"/>
      <c r="P168" s="126"/>
      <c r="Q168" s="126"/>
      <c r="R168" s="126"/>
      <c r="S168" s="142"/>
      <c r="T168" s="142"/>
      <c r="U168" s="142"/>
      <c r="V168" s="142"/>
      <c r="W168" s="142"/>
      <c r="X168" s="142"/>
      <c r="Y168" s="142"/>
      <c r="Z168" s="142"/>
      <c r="AA168" s="142"/>
      <c r="AB168" s="142"/>
    </row>
    <row r="169" spans="1:28" s="127" customFormat="1" ht="14.25">
      <c r="A169" s="126"/>
      <c r="B169" s="126"/>
      <c r="C169" s="126"/>
      <c r="D169" s="126"/>
      <c r="E169" s="126"/>
      <c r="F169" s="126"/>
      <c r="G169" s="126"/>
      <c r="H169" s="126"/>
      <c r="I169" s="126"/>
      <c r="J169" s="126"/>
      <c r="K169" s="126"/>
      <c r="L169" s="126"/>
      <c r="M169" s="126"/>
      <c r="N169" s="126"/>
      <c r="O169" s="126"/>
      <c r="P169" s="126"/>
      <c r="Q169" s="126"/>
      <c r="R169" s="126"/>
      <c r="S169" s="142"/>
      <c r="T169" s="142"/>
      <c r="U169" s="142"/>
      <c r="V169" s="142"/>
      <c r="W169" s="142"/>
      <c r="X169" s="142"/>
      <c r="Y169" s="142"/>
      <c r="Z169" s="142"/>
      <c r="AA169" s="142"/>
      <c r="AB169" s="142"/>
    </row>
    <row r="170" spans="1:28" s="127" customFormat="1" ht="13.5" customHeight="1">
      <c r="A170" s="126"/>
      <c r="B170" s="126"/>
      <c r="C170" s="126"/>
      <c r="D170" s="126"/>
      <c r="E170" s="126"/>
      <c r="F170" s="126"/>
      <c r="G170" s="126"/>
      <c r="H170" s="126"/>
      <c r="I170" s="126"/>
      <c r="J170" s="126"/>
      <c r="K170" s="126"/>
      <c r="L170" s="126"/>
      <c r="M170" s="126"/>
      <c r="N170" s="126"/>
      <c r="O170" s="126"/>
      <c r="P170" s="126"/>
      <c r="Q170" s="126"/>
      <c r="R170" s="126"/>
      <c r="S170" s="142"/>
      <c r="T170" s="142"/>
      <c r="U170" s="142"/>
      <c r="V170" s="142"/>
      <c r="W170" s="142"/>
      <c r="X170" s="142"/>
      <c r="Y170" s="142"/>
      <c r="Z170" s="142"/>
      <c r="AA170" s="142"/>
      <c r="AB170" s="142"/>
    </row>
    <row r="171" spans="1:28" s="127" customFormat="1" ht="13.5" customHeight="1">
      <c r="A171" s="126"/>
      <c r="B171" s="126"/>
      <c r="C171" s="126"/>
      <c r="D171" s="126"/>
      <c r="E171" s="126"/>
      <c r="F171" s="126"/>
      <c r="G171" s="126"/>
      <c r="H171" s="126"/>
      <c r="I171" s="126"/>
      <c r="J171" s="126"/>
      <c r="K171" s="126"/>
      <c r="L171" s="126"/>
      <c r="M171" s="126"/>
      <c r="N171" s="126"/>
      <c r="O171" s="126"/>
      <c r="P171" s="126"/>
      <c r="Q171" s="126"/>
      <c r="R171" s="126"/>
      <c r="S171" s="142"/>
      <c r="T171" s="142"/>
      <c r="U171" s="142"/>
      <c r="V171" s="142"/>
      <c r="W171" s="142"/>
      <c r="X171" s="142"/>
      <c r="Y171" s="142"/>
      <c r="Z171" s="142"/>
      <c r="AA171" s="142"/>
      <c r="AB171" s="142"/>
    </row>
    <row r="172" spans="1:28">
      <c r="I172" s="179"/>
      <c r="T172" s="180"/>
      <c r="U172" s="180"/>
      <c r="V172" s="180"/>
      <c r="W172" s="180"/>
      <c r="X172" s="180"/>
      <c r="Y172" s="180"/>
      <c r="Z172" s="180"/>
      <c r="AA172" s="180"/>
      <c r="AB172" s="180"/>
    </row>
    <row r="173" spans="1:28">
      <c r="T173" s="180"/>
      <c r="U173" s="180"/>
      <c r="V173" s="180"/>
      <c r="W173" s="180"/>
      <c r="X173" s="180"/>
      <c r="Y173" s="180"/>
      <c r="Z173" s="180"/>
      <c r="AA173" s="180"/>
      <c r="AB173" s="180"/>
    </row>
    <row r="174" spans="1:28">
      <c r="I174" s="181" t="s">
        <v>598</v>
      </c>
      <c r="J174" s="182" t="s">
        <v>595</v>
      </c>
      <c r="K174" s="183">
        <f>J18</f>
        <v>0</v>
      </c>
      <c r="L174" s="182" t="s">
        <v>597</v>
      </c>
      <c r="M174" s="184">
        <f>IF(J17=230, 2,4)</f>
        <v>4</v>
      </c>
      <c r="N174" s="182" t="s">
        <v>599</v>
      </c>
      <c r="O174" s="184" t="str">
        <f>IF(J20="Parts", "K", IF(J20="Panel Mounted", "P", "E"))</f>
        <v>K</v>
      </c>
      <c r="P174" s="184" t="str">
        <f>IF(J21="Modbus TCP","-0-",IF(J21="NONE", "-0-","-1-"))</f>
        <v>-0-</v>
      </c>
      <c r="Q174" s="178">
        <f>J19</f>
        <v>0</v>
      </c>
      <c r="T174" s="180"/>
      <c r="U174" s="180"/>
      <c r="V174" s="180"/>
      <c r="W174" s="180"/>
      <c r="X174" s="180"/>
      <c r="Y174" s="180"/>
      <c r="Z174" s="180"/>
      <c r="AA174" s="180"/>
      <c r="AB174" s="180"/>
    </row>
    <row r="175" spans="1:28">
      <c r="I175" s="181" t="s">
        <v>603</v>
      </c>
      <c r="J175" s="182" t="s">
        <v>595</v>
      </c>
      <c r="K175" s="183" t="str">
        <f>J24</f>
        <v>.5</v>
      </c>
      <c r="L175" s="182" t="s">
        <v>597</v>
      </c>
      <c r="M175" s="184">
        <f>IF(J17=230, 2,4)</f>
        <v>4</v>
      </c>
      <c r="N175" s="182" t="s">
        <v>599</v>
      </c>
      <c r="O175" s="184" t="str">
        <f>IF(J23="Y", "A", "-")</f>
        <v>-</v>
      </c>
      <c r="P175" s="184" t="str">
        <f>IF(J26="Modbus TCP", "-0-",IF(J26="NONE", "-0-","-1-"))</f>
        <v>-0-</v>
      </c>
      <c r="Q175" s="178">
        <f>J25</f>
        <v>0</v>
      </c>
      <c r="T175" s="180"/>
      <c r="U175" s="180"/>
      <c r="V175" s="180"/>
      <c r="W175" s="180"/>
      <c r="X175" s="180"/>
      <c r="Y175" s="180"/>
      <c r="Z175" s="180"/>
      <c r="AA175" s="180"/>
      <c r="AB175" s="180"/>
    </row>
    <row r="176" spans="1:28">
      <c r="J176" s="185" t="s">
        <v>391</v>
      </c>
      <c r="K176" s="186"/>
      <c r="L176" s="186"/>
      <c r="T176" s="180"/>
      <c r="U176" s="180"/>
      <c r="V176" s="180"/>
      <c r="W176" s="180"/>
      <c r="X176" s="180"/>
      <c r="Y176" s="180"/>
      <c r="Z176" s="180"/>
      <c r="AA176" s="180"/>
      <c r="AB176" s="180"/>
    </row>
    <row r="177" spans="10:28">
      <c r="J177" s="185" t="s">
        <v>1370</v>
      </c>
      <c r="K177" s="186"/>
      <c r="L177" s="186"/>
      <c r="T177" s="180"/>
      <c r="U177" s="180"/>
      <c r="V177" s="180"/>
      <c r="W177" s="180"/>
      <c r="X177" s="180"/>
      <c r="Y177" s="180"/>
      <c r="Z177" s="180"/>
      <c r="AA177" s="180"/>
      <c r="AB177" s="180"/>
    </row>
    <row r="178" spans="10:28">
      <c r="J178" s="186">
        <v>230</v>
      </c>
      <c r="K178" s="186"/>
      <c r="L178" s="186"/>
      <c r="T178" s="180"/>
      <c r="U178" s="180"/>
      <c r="V178" s="180"/>
      <c r="W178" s="180"/>
      <c r="X178" s="180"/>
      <c r="Y178" s="180"/>
      <c r="Z178" s="180"/>
      <c r="AA178" s="180"/>
      <c r="AB178" s="180"/>
    </row>
    <row r="179" spans="10:28">
      <c r="J179" s="186">
        <v>460</v>
      </c>
      <c r="K179" s="186"/>
      <c r="L179" s="186"/>
      <c r="T179" s="180"/>
      <c r="U179" s="180"/>
      <c r="V179" s="180"/>
      <c r="W179" s="180"/>
      <c r="X179" s="180"/>
      <c r="Y179" s="180"/>
      <c r="Z179" s="180"/>
      <c r="AA179" s="180"/>
      <c r="AB179" s="180"/>
    </row>
    <row r="180" spans="10:28">
      <c r="J180" s="186"/>
      <c r="K180" s="186"/>
      <c r="L180" s="186"/>
      <c r="T180" s="180"/>
      <c r="U180" s="180"/>
      <c r="V180" s="180"/>
      <c r="W180" s="180"/>
      <c r="X180" s="180"/>
      <c r="Y180" s="180"/>
      <c r="Z180" s="180"/>
      <c r="AA180" s="180"/>
      <c r="AB180" s="180"/>
    </row>
    <row r="181" spans="10:28">
      <c r="J181" s="185" t="s">
        <v>393</v>
      </c>
      <c r="K181" s="185" t="s">
        <v>394</v>
      </c>
      <c r="L181" s="186"/>
      <c r="M181" s="186"/>
      <c r="N181" s="186"/>
      <c r="O181" s="186" t="s">
        <v>1267</v>
      </c>
      <c r="P181" s="186"/>
      <c r="T181" s="180"/>
      <c r="U181" s="180"/>
      <c r="V181" s="180"/>
      <c r="W181" s="180"/>
      <c r="X181" s="180"/>
      <c r="Y181" s="180"/>
      <c r="Z181" s="180"/>
      <c r="AA181" s="180"/>
      <c r="AB181" s="180"/>
    </row>
    <row r="182" spans="10:28">
      <c r="J182" s="187" t="s">
        <v>596</v>
      </c>
      <c r="K182" s="187">
        <v>1</v>
      </c>
      <c r="L182" s="186"/>
      <c r="M182" s="186"/>
      <c r="N182" s="186"/>
      <c r="O182" s="186" t="s">
        <v>601</v>
      </c>
      <c r="P182" s="186"/>
      <c r="T182" s="180"/>
      <c r="U182" s="180"/>
      <c r="V182" s="180"/>
      <c r="W182" s="180"/>
      <c r="X182" s="180"/>
      <c r="Y182" s="180"/>
      <c r="Z182" s="180"/>
      <c r="AA182" s="180"/>
      <c r="AB182" s="180"/>
    </row>
    <row r="183" spans="10:28">
      <c r="J183" s="187">
        <v>1</v>
      </c>
      <c r="K183" s="187">
        <v>2</v>
      </c>
      <c r="L183" s="186"/>
      <c r="M183" s="186"/>
      <c r="N183" s="186"/>
      <c r="O183" s="186" t="s">
        <v>602</v>
      </c>
      <c r="P183" s="186"/>
      <c r="T183" s="180"/>
      <c r="U183" s="180"/>
      <c r="V183" s="180"/>
      <c r="W183" s="180"/>
      <c r="X183" s="180"/>
      <c r="Y183" s="180"/>
      <c r="Z183" s="180"/>
      <c r="AA183" s="180"/>
      <c r="AB183" s="180"/>
    </row>
    <row r="184" spans="10:28">
      <c r="J184" s="187">
        <v>1.5</v>
      </c>
      <c r="K184" s="187">
        <v>3</v>
      </c>
      <c r="L184" s="186"/>
      <c r="M184" s="186"/>
      <c r="N184" s="186"/>
      <c r="O184" s="186"/>
      <c r="P184" s="186"/>
      <c r="T184" s="180"/>
      <c r="U184" s="180"/>
      <c r="V184" s="180"/>
      <c r="W184" s="180"/>
      <c r="X184" s="180"/>
      <c r="Y184" s="180"/>
      <c r="Z184" s="180"/>
      <c r="AA184" s="180"/>
      <c r="AB184" s="180"/>
    </row>
    <row r="185" spans="10:28">
      <c r="J185" s="187">
        <v>2</v>
      </c>
      <c r="K185" s="187">
        <v>4</v>
      </c>
      <c r="L185" s="186"/>
      <c r="M185" s="186"/>
      <c r="N185" s="186"/>
      <c r="O185" s="186"/>
      <c r="P185" s="186"/>
      <c r="T185" s="180"/>
      <c r="U185" s="180"/>
      <c r="V185" s="180"/>
      <c r="W185" s="180"/>
      <c r="X185" s="180"/>
      <c r="Y185" s="180"/>
      <c r="Z185" s="180"/>
      <c r="AA185" s="180"/>
      <c r="AB185" s="180"/>
    </row>
    <row r="186" spans="10:28">
      <c r="J186" s="187">
        <v>3</v>
      </c>
      <c r="K186" s="187"/>
      <c r="L186" s="186"/>
      <c r="M186" s="186"/>
      <c r="N186" s="186"/>
      <c r="O186" s="186"/>
      <c r="P186" s="186"/>
    </row>
    <row r="187" spans="10:28">
      <c r="J187" s="186"/>
      <c r="K187" s="186"/>
      <c r="L187" s="186"/>
      <c r="M187" s="186"/>
      <c r="N187" s="186"/>
      <c r="O187" s="186"/>
      <c r="P187" s="186"/>
    </row>
    <row r="188" spans="10:28">
      <c r="J188" s="185" t="s">
        <v>591</v>
      </c>
      <c r="K188" s="186"/>
      <c r="L188" s="186"/>
      <c r="M188" s="186"/>
      <c r="N188" s="186"/>
      <c r="O188" s="186"/>
      <c r="P188" s="186"/>
    </row>
    <row r="189" spans="10:28">
      <c r="J189" s="186">
        <v>0</v>
      </c>
      <c r="K189" s="186"/>
      <c r="L189" s="186"/>
    </row>
    <row r="190" spans="10:28">
      <c r="J190" s="186">
        <v>10</v>
      </c>
      <c r="K190" s="186"/>
      <c r="L190" s="186"/>
    </row>
    <row r="191" spans="10:28">
      <c r="J191" s="186">
        <v>20</v>
      </c>
      <c r="K191" s="186"/>
      <c r="L191" s="186"/>
    </row>
    <row r="192" spans="10:28">
      <c r="J192" s="186">
        <v>30</v>
      </c>
      <c r="K192" s="186"/>
      <c r="L192" s="186"/>
    </row>
    <row r="193" spans="10:12">
      <c r="J193" s="186">
        <v>40</v>
      </c>
      <c r="K193" s="186"/>
      <c r="L193" s="186"/>
    </row>
    <row r="194" spans="10:12">
      <c r="J194" s="186">
        <v>50</v>
      </c>
      <c r="K194" s="186"/>
      <c r="L194" s="186"/>
    </row>
    <row r="195" spans="10:12">
      <c r="J195" s="186">
        <v>60</v>
      </c>
      <c r="K195" s="186"/>
      <c r="L195" s="186"/>
    </row>
    <row r="196" spans="10:12">
      <c r="J196" s="186">
        <v>70</v>
      </c>
      <c r="K196" s="186"/>
      <c r="L196" s="186"/>
    </row>
    <row r="197" spans="10:12">
      <c r="J197" s="186"/>
      <c r="K197" s="186"/>
      <c r="L197" s="186"/>
    </row>
    <row r="198" spans="10:12">
      <c r="J198" s="185" t="s">
        <v>592</v>
      </c>
      <c r="K198" s="186"/>
      <c r="L198" s="186"/>
    </row>
    <row r="199" spans="10:12">
      <c r="J199" s="186" t="s">
        <v>442</v>
      </c>
      <c r="K199" s="186"/>
      <c r="L199" s="186"/>
    </row>
    <row r="200" spans="10:12">
      <c r="J200" s="186" t="s">
        <v>593</v>
      </c>
      <c r="K200" s="186"/>
      <c r="L200" s="186"/>
    </row>
    <row r="201" spans="10:12">
      <c r="J201" s="186" t="s">
        <v>594</v>
      </c>
      <c r="K201" s="186"/>
      <c r="L201" s="186"/>
    </row>
    <row r="202" spans="10:12">
      <c r="J202" s="185" t="s">
        <v>605</v>
      </c>
      <c r="K202" s="186"/>
      <c r="L202" s="186"/>
    </row>
    <row r="203" spans="10:12">
      <c r="J203" s="186" t="s">
        <v>606</v>
      </c>
      <c r="K203" s="186"/>
      <c r="L203" s="186"/>
    </row>
    <row r="204" spans="10:12">
      <c r="J204" s="186" t="s">
        <v>607</v>
      </c>
      <c r="K204" s="186"/>
      <c r="L204" s="186"/>
    </row>
    <row r="205" spans="10:12">
      <c r="J205" s="186" t="s">
        <v>608</v>
      </c>
      <c r="K205" s="186"/>
      <c r="L205" s="186"/>
    </row>
    <row r="206" spans="10:12">
      <c r="J206" s="186"/>
      <c r="K206" s="186"/>
      <c r="L206" s="186"/>
    </row>
    <row r="207" spans="10:12" ht="18" customHeight="1">
      <c r="J207" s="185" t="s">
        <v>1287</v>
      </c>
      <c r="K207" s="186"/>
      <c r="L207" s="186"/>
    </row>
    <row r="208" spans="10:12">
      <c r="J208" s="186"/>
      <c r="K208" s="186"/>
      <c r="L208" s="186"/>
    </row>
    <row r="209" spans="9:19">
      <c r="J209" s="186">
        <v>4.3</v>
      </c>
      <c r="K209" s="186"/>
      <c r="L209" s="186"/>
    </row>
    <row r="210" spans="9:19">
      <c r="J210" s="186">
        <v>7</v>
      </c>
      <c r="K210" s="186"/>
      <c r="L210" s="186"/>
    </row>
    <row r="211" spans="9:19">
      <c r="I211" s="188"/>
      <c r="J211" s="186">
        <v>10</v>
      </c>
      <c r="K211" s="186"/>
      <c r="L211" s="186"/>
    </row>
    <row r="212" spans="9:19">
      <c r="J212" s="186">
        <v>12.1</v>
      </c>
      <c r="K212" s="186"/>
      <c r="L212" s="186"/>
    </row>
    <row r="213" spans="9:19">
      <c r="I213" s="188"/>
      <c r="J213" s="186">
        <v>15</v>
      </c>
      <c r="K213" s="186"/>
      <c r="L213" s="186"/>
    </row>
    <row r="214" spans="9:19">
      <c r="I214" s="188"/>
      <c r="J214" s="186" t="s">
        <v>1345</v>
      </c>
      <c r="K214" s="186"/>
      <c r="L214" s="186"/>
    </row>
    <row r="215" spans="9:19">
      <c r="I215" s="188"/>
      <c r="J215" s="185" t="s">
        <v>1348</v>
      </c>
      <c r="K215" s="185">
        <f>IF(J20="PARTS", 1, 0)</f>
        <v>1</v>
      </c>
      <c r="L215" s="185" t="s">
        <v>1349</v>
      </c>
    </row>
    <row r="216" spans="9:19">
      <c r="I216" s="188"/>
      <c r="J216" s="186"/>
      <c r="K216" s="186"/>
      <c r="L216" s="186"/>
    </row>
    <row r="217" spans="9:19">
      <c r="I217" s="188"/>
      <c r="J217" s="186">
        <v>3</v>
      </c>
      <c r="K217" s="186"/>
      <c r="L217" s="186"/>
    </row>
    <row r="218" spans="9:19">
      <c r="I218" s="188"/>
      <c r="J218" s="186">
        <v>7</v>
      </c>
      <c r="K218" s="186"/>
      <c r="L218" s="186"/>
    </row>
    <row r="219" spans="9:19">
      <c r="J219" s="186">
        <v>10</v>
      </c>
      <c r="K219" s="186"/>
      <c r="L219" s="186"/>
    </row>
    <row r="220" spans="9:19">
      <c r="J220" s="186">
        <v>25</v>
      </c>
      <c r="K220" s="186"/>
      <c r="L220" s="186"/>
    </row>
    <row r="221" spans="9:19" s="189" customFormat="1" ht="13.5" customHeight="1">
      <c r="J221" s="186">
        <v>50</v>
      </c>
      <c r="K221" s="190"/>
      <c r="L221" s="190"/>
      <c r="S221" s="178"/>
    </row>
    <row r="222" spans="9:19" s="189" customFormat="1" ht="13.5" customHeight="1">
      <c r="J222" s="186">
        <v>100</v>
      </c>
      <c r="K222" s="190"/>
      <c r="L222" s="190"/>
      <c r="S222" s="178"/>
    </row>
    <row r="223" spans="9:19">
      <c r="J223" s="186" t="s">
        <v>1346</v>
      </c>
      <c r="K223" s="186"/>
      <c r="L223" s="186"/>
    </row>
    <row r="224" spans="9:19"/>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sheetProtection algorithmName="SHA-512" hashValue="HUXvSMtu67eBo5bemQrtmqS6c/0yA2ervhn2Cw/uKMzKh599U/RijfRQet/AZPx9ThNa5kjuvdtfzjyCQe8woA==" saltValue="iEvodxX7RF6v9PEA7fJhsw==" spinCount="100000" sheet="1" objects="1" scenarios="1"/>
  <mergeCells count="336">
    <mergeCell ref="C151:F151"/>
    <mergeCell ref="G151:K151"/>
    <mergeCell ref="L151:N151"/>
    <mergeCell ref="O151:R151"/>
    <mergeCell ref="C141:F141"/>
    <mergeCell ref="G141:K141"/>
    <mergeCell ref="L141:N141"/>
    <mergeCell ref="O141:R141"/>
    <mergeCell ref="C142:F142"/>
    <mergeCell ref="G142:K142"/>
    <mergeCell ref="L142:N142"/>
    <mergeCell ref="O142:R142"/>
    <mergeCell ref="C143:F143"/>
    <mergeCell ref="G143:K143"/>
    <mergeCell ref="L143:N143"/>
    <mergeCell ref="O143:R143"/>
    <mergeCell ref="C148:F148"/>
    <mergeCell ref="G148:K148"/>
    <mergeCell ref="L148:N148"/>
    <mergeCell ref="O148:R148"/>
    <mergeCell ref="C149:F149"/>
    <mergeCell ref="G149:K149"/>
    <mergeCell ref="L149:N149"/>
    <mergeCell ref="O149:R149"/>
    <mergeCell ref="C140:F140"/>
    <mergeCell ref="G140:K140"/>
    <mergeCell ref="L140:N140"/>
    <mergeCell ref="O140:R140"/>
    <mergeCell ref="C150:F150"/>
    <mergeCell ref="G150:K150"/>
    <mergeCell ref="L150:N150"/>
    <mergeCell ref="O150:R150"/>
    <mergeCell ref="C144:F144"/>
    <mergeCell ref="G144:K144"/>
    <mergeCell ref="L144:N144"/>
    <mergeCell ref="O144:R144"/>
    <mergeCell ref="C145:F145"/>
    <mergeCell ref="G145:K145"/>
    <mergeCell ref="L145:N145"/>
    <mergeCell ref="O145:R145"/>
    <mergeCell ref="C146:F146"/>
    <mergeCell ref="G146:K146"/>
    <mergeCell ref="L146:N146"/>
    <mergeCell ref="O146:R146"/>
    <mergeCell ref="C147:F147"/>
    <mergeCell ref="G147:K147"/>
    <mergeCell ref="L147:N147"/>
    <mergeCell ref="O147:R147"/>
    <mergeCell ref="C138:F138"/>
    <mergeCell ref="G138:K138"/>
    <mergeCell ref="L138:N138"/>
    <mergeCell ref="O138:R138"/>
    <mergeCell ref="C139:F139"/>
    <mergeCell ref="G139:K139"/>
    <mergeCell ref="L139:N139"/>
    <mergeCell ref="O139:R139"/>
    <mergeCell ref="C136:F136"/>
    <mergeCell ref="G136:K136"/>
    <mergeCell ref="L136:N136"/>
    <mergeCell ref="O136:R136"/>
    <mergeCell ref="C137:F137"/>
    <mergeCell ref="G137:K137"/>
    <mergeCell ref="L137:N137"/>
    <mergeCell ref="O137:R137"/>
    <mergeCell ref="C134:F134"/>
    <mergeCell ref="G134:K134"/>
    <mergeCell ref="L134:N134"/>
    <mergeCell ref="O134:R134"/>
    <mergeCell ref="C135:F135"/>
    <mergeCell ref="G135:K135"/>
    <mergeCell ref="L135:N135"/>
    <mergeCell ref="O135:R135"/>
    <mergeCell ref="C132:F132"/>
    <mergeCell ref="G132:K132"/>
    <mergeCell ref="L132:N132"/>
    <mergeCell ref="O132:R132"/>
    <mergeCell ref="C133:F133"/>
    <mergeCell ref="G133:K133"/>
    <mergeCell ref="L133:N133"/>
    <mergeCell ref="O133:R133"/>
    <mergeCell ref="O163:R163"/>
    <mergeCell ref="C165:F165"/>
    <mergeCell ref="G165:K165"/>
    <mergeCell ref="O165:R165"/>
    <mergeCell ref="C168:D168"/>
    <mergeCell ref="C159:F159"/>
    <mergeCell ref="G159:K159"/>
    <mergeCell ref="L159:N159"/>
    <mergeCell ref="O159:R159"/>
    <mergeCell ref="C161:F161"/>
    <mergeCell ref="G161:K161"/>
    <mergeCell ref="O161:R161"/>
    <mergeCell ref="C163:F163"/>
    <mergeCell ref="C157:F157"/>
    <mergeCell ref="G157:K157"/>
    <mergeCell ref="L157:N157"/>
    <mergeCell ref="O157:R157"/>
    <mergeCell ref="C158:F158"/>
    <mergeCell ref="G158:K158"/>
    <mergeCell ref="L158:N158"/>
    <mergeCell ref="O158:R158"/>
    <mergeCell ref="C155:F155"/>
    <mergeCell ref="G155:K155"/>
    <mergeCell ref="L155:N155"/>
    <mergeCell ref="O155:R155"/>
    <mergeCell ref="C156:F156"/>
    <mergeCell ref="G156:K156"/>
    <mergeCell ref="L156:N156"/>
    <mergeCell ref="O156:R156"/>
    <mergeCell ref="C153:F153"/>
    <mergeCell ref="G153:K153"/>
    <mergeCell ref="L153:N153"/>
    <mergeCell ref="O153:R153"/>
    <mergeCell ref="C154:F154"/>
    <mergeCell ref="G154:K154"/>
    <mergeCell ref="L154:N154"/>
    <mergeCell ref="O154:R154"/>
    <mergeCell ref="C129:F129"/>
    <mergeCell ref="G129:K129"/>
    <mergeCell ref="L129:N129"/>
    <mergeCell ref="O129:R129"/>
    <mergeCell ref="C152:F152"/>
    <mergeCell ref="G152:K152"/>
    <mergeCell ref="L152:N152"/>
    <mergeCell ref="O152:R152"/>
    <mergeCell ref="C130:F130"/>
    <mergeCell ref="G130:K130"/>
    <mergeCell ref="L130:N130"/>
    <mergeCell ref="O130:R130"/>
    <mergeCell ref="C131:F131"/>
    <mergeCell ref="G131:K131"/>
    <mergeCell ref="L131:N131"/>
    <mergeCell ref="O131:R131"/>
    <mergeCell ref="C127:F127"/>
    <mergeCell ref="G127:K127"/>
    <mergeCell ref="L127:N127"/>
    <mergeCell ref="O127:R127"/>
    <mergeCell ref="C128:F128"/>
    <mergeCell ref="G128:K128"/>
    <mergeCell ref="L128:N128"/>
    <mergeCell ref="O128:R128"/>
    <mergeCell ref="C125:F125"/>
    <mergeCell ref="G125:K125"/>
    <mergeCell ref="L125:N125"/>
    <mergeCell ref="O125:R125"/>
    <mergeCell ref="C126:F126"/>
    <mergeCell ref="G126:K126"/>
    <mergeCell ref="L126:N126"/>
    <mergeCell ref="O126:R126"/>
    <mergeCell ref="C123:F123"/>
    <mergeCell ref="G123:K123"/>
    <mergeCell ref="L123:N123"/>
    <mergeCell ref="O123:R123"/>
    <mergeCell ref="C124:F124"/>
    <mergeCell ref="G124:K124"/>
    <mergeCell ref="L124:N124"/>
    <mergeCell ref="O124:R124"/>
    <mergeCell ref="C121:F121"/>
    <mergeCell ref="G121:K121"/>
    <mergeCell ref="L121:N121"/>
    <mergeCell ref="O121:R121"/>
    <mergeCell ref="C122:F122"/>
    <mergeCell ref="G122:K122"/>
    <mergeCell ref="L122:N122"/>
    <mergeCell ref="O122:R122"/>
    <mergeCell ref="C119:F119"/>
    <mergeCell ref="G119:K119"/>
    <mergeCell ref="L119:N119"/>
    <mergeCell ref="O119:R119"/>
    <mergeCell ref="C120:F120"/>
    <mergeCell ref="G120:K120"/>
    <mergeCell ref="L120:N120"/>
    <mergeCell ref="O120:R120"/>
    <mergeCell ref="C117:F117"/>
    <mergeCell ref="G117:K117"/>
    <mergeCell ref="L117:N117"/>
    <mergeCell ref="O117:R117"/>
    <mergeCell ref="C118:F118"/>
    <mergeCell ref="G118:K118"/>
    <mergeCell ref="L118:N118"/>
    <mergeCell ref="O118:R118"/>
    <mergeCell ref="C115:F115"/>
    <mergeCell ref="G115:K115"/>
    <mergeCell ref="L115:N115"/>
    <mergeCell ref="O115:R115"/>
    <mergeCell ref="C116:F116"/>
    <mergeCell ref="G116:K116"/>
    <mergeCell ref="L116:N116"/>
    <mergeCell ref="O116:R116"/>
    <mergeCell ref="C95:F95"/>
    <mergeCell ref="G95:K95"/>
    <mergeCell ref="L95:N95"/>
    <mergeCell ref="O95:R95"/>
    <mergeCell ref="C114:F114"/>
    <mergeCell ref="G114:K114"/>
    <mergeCell ref="L114:N114"/>
    <mergeCell ref="O114:R114"/>
    <mergeCell ref="B96:J96"/>
    <mergeCell ref="C112:F112"/>
    <mergeCell ref="G112:K112"/>
    <mergeCell ref="L112:N112"/>
    <mergeCell ref="O112:R112"/>
    <mergeCell ref="C113:F113"/>
    <mergeCell ref="G113:K113"/>
    <mergeCell ref="L113:N113"/>
    <mergeCell ref="O113:R113"/>
    <mergeCell ref="C110:F110"/>
    <mergeCell ref="G110:K110"/>
    <mergeCell ref="L110:N110"/>
    <mergeCell ref="O110:R110"/>
    <mergeCell ref="C111:F111"/>
    <mergeCell ref="G111:K111"/>
    <mergeCell ref="L111:N111"/>
    <mergeCell ref="O111:R111"/>
    <mergeCell ref="C108:F108"/>
    <mergeCell ref="G108:K108"/>
    <mergeCell ref="L108:N108"/>
    <mergeCell ref="O108:R108"/>
    <mergeCell ref="C109:F109"/>
    <mergeCell ref="G109:K109"/>
    <mergeCell ref="L109:N109"/>
    <mergeCell ref="O109:R109"/>
    <mergeCell ref="C106:F106"/>
    <mergeCell ref="G106:K106"/>
    <mergeCell ref="L106:N106"/>
    <mergeCell ref="O106:R106"/>
    <mergeCell ref="C107:F107"/>
    <mergeCell ref="G107:K107"/>
    <mergeCell ref="L107:N107"/>
    <mergeCell ref="O107:R107"/>
    <mergeCell ref="L104:N104"/>
    <mergeCell ref="O104:R104"/>
    <mergeCell ref="C105:F105"/>
    <mergeCell ref="G105:K105"/>
    <mergeCell ref="L105:N105"/>
    <mergeCell ref="O105:R105"/>
    <mergeCell ref="G98:K98"/>
    <mergeCell ref="O98:R98"/>
    <mergeCell ref="G99:K99"/>
    <mergeCell ref="L99:N99"/>
    <mergeCell ref="O99:R99"/>
    <mergeCell ref="C98:F98"/>
    <mergeCell ref="L98:N98"/>
    <mergeCell ref="C99:F99"/>
    <mergeCell ref="C102:F102"/>
    <mergeCell ref="G102:K102"/>
    <mergeCell ref="L102:N102"/>
    <mergeCell ref="O102:R102"/>
    <mergeCell ref="C103:F103"/>
    <mergeCell ref="G103:K103"/>
    <mergeCell ref="L103:N103"/>
    <mergeCell ref="O103:R103"/>
    <mergeCell ref="C104:F104"/>
    <mergeCell ref="G104:K104"/>
    <mergeCell ref="C100:F100"/>
    <mergeCell ref="G100:K100"/>
    <mergeCell ref="L100:N100"/>
    <mergeCell ref="O100:R100"/>
    <mergeCell ref="C101:F101"/>
    <mergeCell ref="G101:K101"/>
    <mergeCell ref="L101:N101"/>
    <mergeCell ref="O101:R101"/>
    <mergeCell ref="B30:I30"/>
    <mergeCell ref="K34:R34"/>
    <mergeCell ref="K33:R33"/>
    <mergeCell ref="A94:R94"/>
    <mergeCell ref="E78:I78"/>
    <mergeCell ref="K64:R64"/>
    <mergeCell ref="K65:R65"/>
    <mergeCell ref="K66:R66"/>
    <mergeCell ref="K67:R67"/>
    <mergeCell ref="E68:I68"/>
    <mergeCell ref="E69:I69"/>
    <mergeCell ref="K78:R78"/>
    <mergeCell ref="E74:I74"/>
    <mergeCell ref="E75:I75"/>
    <mergeCell ref="E76:I76"/>
    <mergeCell ref="K53:S53"/>
    <mergeCell ref="C18:I18"/>
    <mergeCell ref="C39:I39"/>
    <mergeCell ref="C40:I40"/>
    <mergeCell ref="J40:Q40"/>
    <mergeCell ref="C42:I42"/>
    <mergeCell ref="J42:Q42"/>
    <mergeCell ref="C41:I41"/>
    <mergeCell ref="J41:Q41"/>
    <mergeCell ref="B19:I19"/>
    <mergeCell ref="L24:S24"/>
    <mergeCell ref="K26:S26"/>
    <mergeCell ref="L23:S23"/>
    <mergeCell ref="B23:I23"/>
    <mergeCell ref="C26:I26"/>
    <mergeCell ref="B24:I24"/>
    <mergeCell ref="B25:I25"/>
    <mergeCell ref="J36:Q36"/>
    <mergeCell ref="J37:Q37"/>
    <mergeCell ref="C36:I36"/>
    <mergeCell ref="C37:I37"/>
    <mergeCell ref="C38:I38"/>
    <mergeCell ref="C44:I44"/>
    <mergeCell ref="J44:Q44"/>
    <mergeCell ref="C43:I43"/>
    <mergeCell ref="J43:Q43"/>
    <mergeCell ref="K47:S47"/>
    <mergeCell ref="A6:R6"/>
    <mergeCell ref="E80:I80"/>
    <mergeCell ref="K80:R80"/>
    <mergeCell ref="B8:J8"/>
    <mergeCell ref="B10:J10"/>
    <mergeCell ref="B12:J12"/>
    <mergeCell ref="B14:J14"/>
    <mergeCell ref="C21:I21"/>
    <mergeCell ref="C20:I20"/>
    <mergeCell ref="J39:Q39"/>
    <mergeCell ref="K17:S17"/>
    <mergeCell ref="L18:S18"/>
    <mergeCell ref="B17:I17"/>
    <mergeCell ref="K69:R69"/>
    <mergeCell ref="E65:I65"/>
    <mergeCell ref="J38:Q38"/>
    <mergeCell ref="E64:I64"/>
    <mergeCell ref="E66:I66"/>
    <mergeCell ref="E67:I67"/>
    <mergeCell ref="C85:D85"/>
    <mergeCell ref="K70:R70"/>
    <mergeCell ref="K68:R68"/>
    <mergeCell ref="E70:I70"/>
    <mergeCell ref="K71:R71"/>
    <mergeCell ref="K73:R73"/>
    <mergeCell ref="K74:R74"/>
    <mergeCell ref="K75:R75"/>
    <mergeCell ref="E71:I71"/>
    <mergeCell ref="E73:I73"/>
    <mergeCell ref="K76:R76"/>
    <mergeCell ref="E81:I81"/>
    <mergeCell ref="K81:R81"/>
  </mergeCells>
  <conditionalFormatting sqref="J37:Q43">
    <cfRule type="containsText" dxfId="14" priority="21" operator="containsText" text="Invalid Part Number">
      <formula>NOT(ISERROR(SEARCH("Invalid Part Number",J37)))</formula>
    </cfRule>
  </conditionalFormatting>
  <conditionalFormatting sqref="I49">
    <cfRule type="expression" dxfId="13" priority="19">
      <formula>$J$49=1</formula>
    </cfRule>
  </conditionalFormatting>
  <conditionalFormatting sqref="J24:J26">
    <cfRule type="expression" dxfId="12" priority="15">
      <formula>$J$23="n"</formula>
    </cfRule>
  </conditionalFormatting>
  <conditionalFormatting sqref="J44:Q44">
    <cfRule type="containsText" dxfId="11" priority="14" operator="containsText" text="Invalid Part Number">
      <formula>NOT(ISERROR(SEARCH("Invalid Part Number",J44)))</formula>
    </cfRule>
  </conditionalFormatting>
  <conditionalFormatting sqref="J33">
    <cfRule type="expression" dxfId="10" priority="13">
      <formula>$I$33="3' Ethernet Cable Included:"</formula>
    </cfRule>
  </conditionalFormatting>
  <conditionalFormatting sqref="J34">
    <cfRule type="expression" dxfId="9" priority="10">
      <formula>$J$23="N"</formula>
    </cfRule>
    <cfRule type="expression" dxfId="8" priority="12">
      <formula>$I$34="3' Ethernet Cable Included:"</formula>
    </cfRule>
  </conditionalFormatting>
  <conditionalFormatting sqref="J32:J34">
    <cfRule type="expression" dxfId="7" priority="11">
      <formula>$J$31="None"</formula>
    </cfRule>
  </conditionalFormatting>
  <conditionalFormatting sqref="E65:I71 E73:I76">
    <cfRule type="beginsWith" dxfId="6" priority="8" operator="beginsWith" text="Bill To - ">
      <formula>LEFT(E65,LEN("Bill To - "))="Bill To - "</formula>
    </cfRule>
  </conditionalFormatting>
  <conditionalFormatting sqref="K65:K71">
    <cfRule type="beginsWith" dxfId="5" priority="7" operator="beginsWith" text="Send To - ">
      <formula>LEFT(K65,LEN("Send To - "))="Send To - "</formula>
    </cfRule>
  </conditionalFormatting>
  <conditionalFormatting sqref="K73:K76">
    <cfRule type="beginsWith" dxfId="4" priority="5" operator="beginsWith" text="Send To - ">
      <formula>LEFT(K73,LEN("Send To - "))="Send To - "</formula>
    </cfRule>
  </conditionalFormatting>
  <conditionalFormatting sqref="N163">
    <cfRule type="expression" dxfId="3" priority="2">
      <formula>$J$49=1</formula>
    </cfRule>
  </conditionalFormatting>
  <dataValidations count="11">
    <dataValidation type="list" allowBlank="1" showInputMessage="1" showErrorMessage="1" sqref="J25 J19">
      <formula1>$J$189:$J$196</formula1>
    </dataValidation>
    <dataValidation type="list" allowBlank="1" showInputMessage="1" showErrorMessage="1" sqref="J23">
      <formula1>$O$182:$O$183</formula1>
    </dataValidation>
    <dataValidation type="list" allowBlank="1" showInputMessage="1" showErrorMessage="1" sqref="J21">
      <formula1>$J$203:$J$205</formula1>
    </dataValidation>
    <dataValidation type="list" allowBlank="1" showInputMessage="1" showErrorMessage="1" promptTitle="Enter Voltage 200 or 400" sqref="J17">
      <formula1>$J$177:$J$179</formula1>
    </dataValidation>
    <dataValidation type="list" allowBlank="1" showInputMessage="1" showErrorMessage="1" sqref="J20">
      <formula1>$J$199:$J$201</formula1>
    </dataValidation>
    <dataValidation type="list" allowBlank="1" showInputMessage="1" showErrorMessage="1" sqref="J31">
      <formula1>$J$209:$J$214</formula1>
    </dataValidation>
    <dataValidation type="list" allowBlank="1" showInputMessage="1" showErrorMessage="1" sqref="J33:J34">
      <formula1>IF($K$215=0,$J$216,$J$216:$J$223)</formula1>
    </dataValidation>
    <dataValidation type="list" allowBlank="1" showInputMessage="1" showErrorMessage="1" sqref="J32">
      <formula1>IF($J$31=0,$J$216,$J$216:$J$223)</formula1>
    </dataValidation>
    <dataValidation type="list" allowBlank="1" showInputMessage="1" showErrorMessage="1" errorTitle="SERVO ERROR" error=".5 and 1.5 HP not available in 460VAC._x000a__x000a_4 HP not available in 230VAC_x000a__x000a_Make sure a valid HP rating is set for the selected VAC." sqref="J24">
      <formula1>IF($J$17=230,$J$182:$J$187,$K$182:$K$186)</formula1>
    </dataValidation>
    <dataValidation type="list" allowBlank="1" showInputMessage="1" showErrorMessage="1" errorTitle="SERVO SIZE ERROR" error=".5 and 1.5 HP not available in 460VAC._x000a__x000a_4 HP not available in 230VAC_x000a__x000a_Make sure a valid HP rating is set for the selected VAC." sqref="J18">
      <formula1>IF($J$17=230,$J$182:$J$187,$K$182:$K$186)</formula1>
    </dataValidation>
    <dataValidation type="list" allowBlank="1" showInputMessage="1" showErrorMessage="1" sqref="J30">
      <formula1>IF($J$20="Parts", $O$183:$O$183,$O$182:$O$183)</formula1>
    </dataValidation>
  </dataValidations>
  <hyperlinks>
    <hyperlink ref="J1" r:id="rId1"/>
    <hyperlink ref="J89" r:id="rId2"/>
  </hyperlinks>
  <printOptions horizontalCentered="1" verticalCentered="1"/>
  <pageMargins left="0.45" right="0.45" top="0.5" bottom="0.5" header="0.3" footer="0.3"/>
  <pageSetup scale="44" fitToHeight="2" orientation="portrait" horizontalDpi="4294967293" verticalDpi="4294967293" r:id="rId3"/>
  <rowBreaks count="2" manualBreakCount="2">
    <brk id="88" max="16383" man="1"/>
    <brk id="171" max="16383"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245"/>
  <sheetViews>
    <sheetView zoomScaleNormal="100" zoomScaleSheetLayoutView="100" zoomScalePageLayoutView="70" workbookViewId="0">
      <selection activeCell="D15" sqref="D15"/>
    </sheetView>
  </sheetViews>
  <sheetFormatPr defaultColWidth="0" defaultRowHeight="15" zeroHeight="1"/>
  <cols>
    <col min="1" max="1" width="5.42578125" style="44" customWidth="1"/>
    <col min="2" max="3" width="10.7109375" style="5" customWidth="1"/>
    <col min="4" max="4" width="23.42578125" style="44" bestFit="1" customWidth="1"/>
    <col min="5" max="16" width="10.7109375" style="5" customWidth="1"/>
    <col min="17" max="17" width="0" style="5" hidden="1" customWidth="1"/>
    <col min="18" max="16384" width="8.85546875" style="5" hidden="1"/>
  </cols>
  <sheetData>
    <row r="1" spans="1:16">
      <c r="A1" s="3"/>
      <c r="B1" s="3"/>
      <c r="C1" s="3"/>
      <c r="D1" s="3"/>
      <c r="E1" s="3"/>
      <c r="F1" s="3"/>
      <c r="G1" s="3"/>
      <c r="H1" s="3"/>
      <c r="I1" s="3"/>
      <c r="J1" s="3"/>
      <c r="K1" s="3"/>
      <c r="L1" s="3"/>
      <c r="M1" s="3"/>
      <c r="N1" s="3"/>
      <c r="O1" s="3"/>
      <c r="P1" s="3"/>
    </row>
    <row r="2" spans="1:16">
      <c r="A2" s="3"/>
      <c r="B2" s="3"/>
      <c r="C2" s="3"/>
      <c r="D2" s="3"/>
      <c r="E2" s="3"/>
      <c r="F2" s="3"/>
      <c r="G2" s="3"/>
      <c r="H2" s="3"/>
      <c r="I2" s="3"/>
      <c r="J2" s="3"/>
      <c r="K2" s="3"/>
      <c r="L2" s="3"/>
      <c r="M2" s="3"/>
      <c r="N2" s="3"/>
      <c r="O2" s="3"/>
      <c r="P2" s="3"/>
    </row>
    <row r="3" spans="1:16">
      <c r="A3" s="3"/>
      <c r="B3" s="3"/>
      <c r="C3" s="3"/>
      <c r="D3" s="3"/>
      <c r="E3" s="3"/>
      <c r="F3" s="3"/>
      <c r="G3" s="3"/>
      <c r="H3" s="3"/>
      <c r="I3" s="3"/>
      <c r="J3" s="3"/>
      <c r="K3" s="3"/>
      <c r="L3" s="3"/>
      <c r="M3" s="3"/>
      <c r="N3" s="3"/>
      <c r="O3" s="3"/>
      <c r="P3" s="3"/>
    </row>
    <row r="4" spans="1:16">
      <c r="A4" s="3"/>
      <c r="B4" s="3"/>
      <c r="C4" s="3"/>
      <c r="D4" s="3"/>
      <c r="E4" s="3"/>
      <c r="F4" s="3"/>
      <c r="G4" s="3"/>
      <c r="H4" s="3"/>
      <c r="I4" s="3"/>
      <c r="J4" s="3"/>
      <c r="K4" s="3"/>
      <c r="L4" s="3"/>
      <c r="M4" s="3"/>
      <c r="N4" s="3"/>
      <c r="O4" s="3"/>
      <c r="P4" s="3"/>
    </row>
    <row r="5" spans="1:16">
      <c r="A5" s="3"/>
      <c r="B5" s="3"/>
      <c r="C5" s="3"/>
      <c r="D5" s="3"/>
      <c r="E5" s="3"/>
      <c r="F5" s="3"/>
      <c r="G5" s="3"/>
      <c r="H5" s="3"/>
      <c r="I5" s="3"/>
      <c r="J5" s="3"/>
      <c r="K5" s="3"/>
      <c r="L5" s="3"/>
      <c r="M5" s="3"/>
      <c r="N5" s="3"/>
      <c r="O5" s="3"/>
      <c r="P5" s="3"/>
    </row>
    <row r="6" spans="1:16">
      <c r="A6" s="3"/>
      <c r="B6" s="3"/>
      <c r="C6" s="3"/>
      <c r="D6" s="3"/>
      <c r="E6" s="3"/>
      <c r="F6" s="3"/>
      <c r="G6" s="3"/>
      <c r="H6" s="3"/>
      <c r="I6" s="3"/>
      <c r="J6" s="3"/>
      <c r="K6" s="3"/>
      <c r="L6" s="3"/>
      <c r="M6" s="3"/>
      <c r="N6" s="3"/>
      <c r="O6" s="3"/>
      <c r="P6" s="3"/>
    </row>
    <row r="7" spans="1:16">
      <c r="A7" s="3"/>
      <c r="B7" s="3"/>
      <c r="C7" s="3"/>
      <c r="D7" s="3"/>
      <c r="E7" s="3"/>
      <c r="F7" s="3"/>
      <c r="G7" s="3"/>
      <c r="H7" s="3"/>
      <c r="I7" s="3"/>
      <c r="J7" s="3"/>
      <c r="K7" s="3"/>
      <c r="L7" s="3"/>
      <c r="M7" s="3"/>
      <c r="N7" s="3"/>
      <c r="O7" s="3"/>
      <c r="P7" s="3"/>
    </row>
    <row r="8" spans="1:16" ht="27" thickBot="1">
      <c r="A8" s="251" t="s">
        <v>1249</v>
      </c>
      <c r="B8" s="251"/>
      <c r="C8" s="251"/>
      <c r="D8" s="251"/>
      <c r="E8" s="251"/>
      <c r="F8" s="251"/>
      <c r="G8" s="251"/>
      <c r="H8" s="251"/>
      <c r="I8" s="251"/>
      <c r="J8" s="251"/>
      <c r="K8" s="251"/>
      <c r="L8" s="251"/>
      <c r="M8" s="251"/>
      <c r="N8" s="251"/>
      <c r="O8" s="251"/>
      <c r="P8" s="251"/>
    </row>
    <row r="9" spans="1:16">
      <c r="A9" s="3"/>
      <c r="B9" s="258" t="s">
        <v>612</v>
      </c>
      <c r="C9" s="259"/>
      <c r="D9" s="144" t="s">
        <v>1276</v>
      </c>
      <c r="E9" s="258" t="s">
        <v>609</v>
      </c>
      <c r="F9" s="259"/>
      <c r="G9" s="258" t="s">
        <v>611</v>
      </c>
      <c r="H9" s="259"/>
      <c r="I9" s="258" t="s">
        <v>610</v>
      </c>
      <c r="J9" s="259"/>
      <c r="K9" s="10" t="s">
        <v>624</v>
      </c>
      <c r="L9" s="258" t="s">
        <v>618</v>
      </c>
      <c r="M9" s="259"/>
      <c r="N9" s="258" t="s">
        <v>621</v>
      </c>
      <c r="O9" s="259"/>
      <c r="P9" s="10" t="s">
        <v>626</v>
      </c>
    </row>
    <row r="10" spans="1:16" ht="30.75" thickBot="1">
      <c r="A10" s="3"/>
      <c r="B10" s="60" t="s">
        <v>597</v>
      </c>
      <c r="C10" s="61" t="s">
        <v>613</v>
      </c>
      <c r="D10" s="145" t="s">
        <v>1277</v>
      </c>
      <c r="E10" s="60" t="s">
        <v>614</v>
      </c>
      <c r="F10" s="61" t="s">
        <v>615</v>
      </c>
      <c r="G10" s="60" t="s">
        <v>616</v>
      </c>
      <c r="H10" s="61" t="s">
        <v>617</v>
      </c>
      <c r="I10" s="60" t="s">
        <v>622</v>
      </c>
      <c r="J10" s="61" t="s">
        <v>623</v>
      </c>
      <c r="K10" s="62" t="s">
        <v>625</v>
      </c>
      <c r="L10" s="60" t="s">
        <v>619</v>
      </c>
      <c r="M10" s="61" t="s">
        <v>620</v>
      </c>
      <c r="N10" s="60" t="s">
        <v>619</v>
      </c>
      <c r="O10" s="61" t="s">
        <v>620</v>
      </c>
      <c r="P10" s="62" t="s">
        <v>627</v>
      </c>
    </row>
    <row r="11" spans="1:16">
      <c r="A11" s="252" t="s">
        <v>1227</v>
      </c>
      <c r="B11" s="63">
        <v>0.5</v>
      </c>
      <c r="C11" s="64">
        <v>0.4</v>
      </c>
      <c r="D11" s="146" t="s">
        <v>1278</v>
      </c>
      <c r="E11" s="65">
        <v>3000</v>
      </c>
      <c r="F11" s="66">
        <v>5000</v>
      </c>
      <c r="G11" s="67">
        <v>11.3</v>
      </c>
      <c r="H11" s="64">
        <v>34.799999999999997</v>
      </c>
      <c r="I11" s="67">
        <v>1.9</v>
      </c>
      <c r="J11" s="68">
        <v>230</v>
      </c>
      <c r="K11" s="69">
        <v>12000</v>
      </c>
      <c r="L11" s="67">
        <v>2.44</v>
      </c>
      <c r="M11" s="64">
        <v>62</v>
      </c>
      <c r="N11" s="67">
        <v>6.46</v>
      </c>
      <c r="O11" s="64">
        <v>164</v>
      </c>
      <c r="P11" s="70" t="s">
        <v>628</v>
      </c>
    </row>
    <row r="12" spans="1:16">
      <c r="A12" s="253"/>
      <c r="B12" s="11">
        <v>1</v>
      </c>
      <c r="C12" s="12">
        <v>0.9</v>
      </c>
      <c r="D12" s="147" t="s">
        <v>1279</v>
      </c>
      <c r="E12" s="13">
        <v>3000</v>
      </c>
      <c r="F12" s="14">
        <v>5000</v>
      </c>
      <c r="G12" s="15">
        <v>25.4</v>
      </c>
      <c r="H12" s="12">
        <v>77.599999999999994</v>
      </c>
      <c r="I12" s="15">
        <v>3.8</v>
      </c>
      <c r="J12" s="18">
        <v>230</v>
      </c>
      <c r="K12" s="16">
        <v>12000</v>
      </c>
      <c r="L12" s="15">
        <v>5.1180000000000003</v>
      </c>
      <c r="M12" s="12">
        <v>130</v>
      </c>
      <c r="N12" s="15">
        <v>7.95</v>
      </c>
      <c r="O12" s="12">
        <v>202</v>
      </c>
      <c r="P12" s="17" t="s">
        <v>628</v>
      </c>
    </row>
    <row r="13" spans="1:16">
      <c r="A13" s="253"/>
      <c r="B13" s="11">
        <v>1.5</v>
      </c>
      <c r="C13" s="12">
        <v>1.3</v>
      </c>
      <c r="D13" s="147" t="s">
        <v>1280</v>
      </c>
      <c r="E13" s="13">
        <v>1500</v>
      </c>
      <c r="F13" s="14">
        <v>3000</v>
      </c>
      <c r="G13" s="15">
        <v>73.2</v>
      </c>
      <c r="H13" s="12">
        <v>222</v>
      </c>
      <c r="I13" s="15">
        <v>3.4</v>
      </c>
      <c r="J13" s="18">
        <v>230</v>
      </c>
      <c r="K13" s="16">
        <v>12000</v>
      </c>
      <c r="L13" s="15">
        <v>5.1180000000000003</v>
      </c>
      <c r="M13" s="12">
        <v>130</v>
      </c>
      <c r="N13" s="15">
        <v>9.84</v>
      </c>
      <c r="O13" s="12">
        <v>250</v>
      </c>
      <c r="P13" s="17" t="s">
        <v>628</v>
      </c>
    </row>
    <row r="14" spans="1:16">
      <c r="A14" s="253"/>
      <c r="B14" s="11">
        <v>2</v>
      </c>
      <c r="C14" s="12">
        <v>1.5</v>
      </c>
      <c r="D14" s="147" t="s">
        <v>1281</v>
      </c>
      <c r="E14" s="13">
        <v>3000</v>
      </c>
      <c r="F14" s="14">
        <v>5000</v>
      </c>
      <c r="G14" s="15">
        <v>42.3</v>
      </c>
      <c r="H14" s="12">
        <v>128.69999999999999</v>
      </c>
      <c r="I14" s="15">
        <v>4</v>
      </c>
      <c r="J14" s="18">
        <v>230</v>
      </c>
      <c r="K14" s="16">
        <v>12000</v>
      </c>
      <c r="L14" s="15">
        <v>5.1180000000000003</v>
      </c>
      <c r="M14" s="12">
        <v>130</v>
      </c>
      <c r="N14" s="15">
        <v>8.9</v>
      </c>
      <c r="O14" s="12">
        <v>226</v>
      </c>
      <c r="P14" s="17" t="s">
        <v>628</v>
      </c>
    </row>
    <row r="15" spans="1:16" ht="15.75" thickBot="1">
      <c r="A15" s="254"/>
      <c r="B15" s="71">
        <v>3</v>
      </c>
      <c r="C15" s="72">
        <v>2.2000000000000002</v>
      </c>
      <c r="D15" s="148" t="s">
        <v>1282</v>
      </c>
      <c r="E15" s="73">
        <v>3000</v>
      </c>
      <c r="F15" s="74">
        <v>5000</v>
      </c>
      <c r="G15" s="75">
        <v>62</v>
      </c>
      <c r="H15" s="72">
        <v>188</v>
      </c>
      <c r="I15" s="75">
        <v>6</v>
      </c>
      <c r="J15" s="76">
        <v>230</v>
      </c>
      <c r="K15" s="77">
        <v>12000</v>
      </c>
      <c r="L15" s="75">
        <v>5.1180000000000003</v>
      </c>
      <c r="M15" s="72">
        <v>130</v>
      </c>
      <c r="N15" s="75">
        <v>9.84</v>
      </c>
      <c r="O15" s="72">
        <v>250</v>
      </c>
      <c r="P15" s="78" t="s">
        <v>628</v>
      </c>
    </row>
    <row r="16" spans="1:16" ht="15.75" thickBot="1">
      <c r="A16" s="4"/>
      <c r="B16" s="4"/>
      <c r="C16" s="4"/>
      <c r="D16" s="122"/>
      <c r="E16" s="79"/>
      <c r="F16" s="79"/>
      <c r="G16" s="4"/>
      <c r="H16" s="4"/>
      <c r="I16" s="4"/>
      <c r="J16" s="80"/>
      <c r="K16" s="79"/>
      <c r="L16" s="4"/>
      <c r="M16" s="4"/>
      <c r="N16" s="4"/>
      <c r="O16" s="4"/>
      <c r="P16" s="79"/>
    </row>
    <row r="17" spans="1:16">
      <c r="A17" s="255" t="s">
        <v>1228</v>
      </c>
      <c r="B17" s="81">
        <v>1</v>
      </c>
      <c r="C17" s="82">
        <v>0.9</v>
      </c>
      <c r="D17" s="149" t="s">
        <v>1283</v>
      </c>
      <c r="E17" s="83">
        <v>3000</v>
      </c>
      <c r="F17" s="84">
        <v>5000</v>
      </c>
      <c r="G17" s="85">
        <v>25.4</v>
      </c>
      <c r="H17" s="82">
        <v>78.7</v>
      </c>
      <c r="I17" s="85">
        <v>1.2</v>
      </c>
      <c r="J17" s="86">
        <v>460</v>
      </c>
      <c r="K17" s="87">
        <v>12000</v>
      </c>
      <c r="L17" s="85">
        <v>5.1180000000000003</v>
      </c>
      <c r="M17" s="82">
        <v>130</v>
      </c>
      <c r="N17" s="85">
        <v>7.95</v>
      </c>
      <c r="O17" s="82">
        <v>202</v>
      </c>
      <c r="P17" s="88" t="s">
        <v>628</v>
      </c>
    </row>
    <row r="18" spans="1:16">
      <c r="A18" s="256"/>
      <c r="B18" s="19">
        <v>2</v>
      </c>
      <c r="C18" s="20">
        <v>1.5</v>
      </c>
      <c r="D18" s="150" t="s">
        <v>1284</v>
      </c>
      <c r="E18" s="21">
        <v>3000</v>
      </c>
      <c r="F18" s="22">
        <v>5000</v>
      </c>
      <c r="G18" s="23">
        <v>42.3</v>
      </c>
      <c r="H18" s="20">
        <v>131</v>
      </c>
      <c r="I18" s="23">
        <v>2</v>
      </c>
      <c r="J18" s="24">
        <v>460</v>
      </c>
      <c r="K18" s="25">
        <v>12000</v>
      </c>
      <c r="L18" s="23">
        <v>5.1180000000000003</v>
      </c>
      <c r="M18" s="20">
        <v>130</v>
      </c>
      <c r="N18" s="23">
        <v>8.9</v>
      </c>
      <c r="O18" s="20">
        <v>226</v>
      </c>
      <c r="P18" s="26" t="s">
        <v>628</v>
      </c>
    </row>
    <row r="19" spans="1:16">
      <c r="A19" s="256"/>
      <c r="B19" s="19">
        <v>3</v>
      </c>
      <c r="C19" s="20">
        <v>2.2000000000000002</v>
      </c>
      <c r="D19" s="150" t="s">
        <v>1285</v>
      </c>
      <c r="E19" s="21">
        <v>3000</v>
      </c>
      <c r="F19" s="22">
        <v>5000</v>
      </c>
      <c r="G19" s="23">
        <v>62</v>
      </c>
      <c r="H19" s="20">
        <v>192.1</v>
      </c>
      <c r="I19" s="23">
        <v>3</v>
      </c>
      <c r="J19" s="24">
        <v>460</v>
      </c>
      <c r="K19" s="25">
        <v>12000</v>
      </c>
      <c r="L19" s="23">
        <v>5.1180000000000003</v>
      </c>
      <c r="M19" s="20">
        <v>130</v>
      </c>
      <c r="N19" s="23">
        <v>9.84</v>
      </c>
      <c r="O19" s="20">
        <v>250</v>
      </c>
      <c r="P19" s="26" t="s">
        <v>628</v>
      </c>
    </row>
    <row r="20" spans="1:16" ht="15.75" thickBot="1">
      <c r="A20" s="257"/>
      <c r="B20" s="27">
        <v>4</v>
      </c>
      <c r="C20" s="28">
        <v>3</v>
      </c>
      <c r="D20" s="151" t="s">
        <v>1286</v>
      </c>
      <c r="E20" s="29">
        <v>3000</v>
      </c>
      <c r="F20" s="30">
        <v>5000</v>
      </c>
      <c r="G20" s="31">
        <v>84.5</v>
      </c>
      <c r="H20" s="28">
        <v>261.89999999999998</v>
      </c>
      <c r="I20" s="31">
        <v>4</v>
      </c>
      <c r="J20" s="32">
        <v>460</v>
      </c>
      <c r="K20" s="33">
        <v>12000</v>
      </c>
      <c r="L20" s="31">
        <v>5.1180000000000003</v>
      </c>
      <c r="M20" s="28">
        <v>130</v>
      </c>
      <c r="N20" s="31">
        <v>10.79</v>
      </c>
      <c r="O20" s="28">
        <v>274</v>
      </c>
      <c r="P20" s="34" t="s">
        <v>628</v>
      </c>
    </row>
    <row r="21" spans="1:16">
      <c r="A21" s="3"/>
      <c r="B21" s="56"/>
      <c r="C21" s="56"/>
      <c r="D21" s="56"/>
      <c r="E21" s="57"/>
      <c r="F21" s="57"/>
      <c r="G21" s="56"/>
      <c r="H21" s="56"/>
      <c r="I21" s="56"/>
      <c r="J21" s="56"/>
      <c r="K21" s="57"/>
      <c r="L21" s="56"/>
      <c r="M21" s="56"/>
      <c r="N21" s="56"/>
      <c r="O21" s="56"/>
      <c r="P21" s="58"/>
    </row>
    <row r="22" spans="1:16">
      <c r="A22" s="3"/>
      <c r="B22" s="59"/>
      <c r="C22" s="59"/>
      <c r="D22" s="59"/>
      <c r="E22" s="59"/>
      <c r="F22" s="59"/>
      <c r="G22" s="59"/>
      <c r="H22" s="59"/>
      <c r="I22" s="59"/>
      <c r="J22" s="59"/>
      <c r="K22" s="59"/>
      <c r="L22" s="59"/>
      <c r="M22" s="59"/>
      <c r="N22" s="59"/>
      <c r="O22" s="59"/>
      <c r="P22" s="59"/>
    </row>
    <row r="23" spans="1:16">
      <c r="A23" s="3"/>
      <c r="B23" s="59"/>
      <c r="C23" s="59"/>
      <c r="D23" s="59"/>
      <c r="E23" s="59"/>
      <c r="F23" s="59"/>
      <c r="G23" s="59"/>
      <c r="H23" s="59"/>
      <c r="I23" s="59"/>
      <c r="J23" s="59"/>
      <c r="K23" s="59"/>
      <c r="L23" s="59"/>
      <c r="M23" s="59"/>
      <c r="N23" s="59"/>
      <c r="O23" s="59"/>
      <c r="P23" s="59"/>
    </row>
    <row r="24" spans="1:16">
      <c r="A24" s="3"/>
      <c r="B24" s="59"/>
      <c r="C24" s="59"/>
      <c r="D24" s="59"/>
      <c r="E24" s="59"/>
      <c r="F24" s="59"/>
      <c r="G24" s="59"/>
      <c r="H24" s="59"/>
      <c r="I24" s="59"/>
      <c r="J24" s="59"/>
      <c r="K24" s="59"/>
      <c r="L24" s="59"/>
      <c r="M24" s="59"/>
      <c r="N24" s="59"/>
      <c r="O24" s="59"/>
      <c r="P24" s="59"/>
    </row>
    <row r="25" spans="1:16">
      <c r="A25" s="3"/>
      <c r="B25" s="59"/>
      <c r="C25" s="59"/>
      <c r="D25" s="59"/>
      <c r="E25" s="59"/>
      <c r="F25" s="59"/>
      <c r="G25" s="59"/>
      <c r="H25" s="59"/>
      <c r="I25" s="59"/>
      <c r="J25" s="59"/>
      <c r="K25" s="59"/>
      <c r="L25" s="59"/>
      <c r="M25" s="59"/>
      <c r="N25" s="59"/>
      <c r="O25" s="59"/>
      <c r="P25" s="59"/>
    </row>
    <row r="26" spans="1:16">
      <c r="A26" s="3"/>
      <c r="B26" s="3"/>
      <c r="C26" s="3"/>
      <c r="D26" s="3"/>
      <c r="E26" s="3"/>
      <c r="F26" s="3"/>
      <c r="G26" s="3"/>
      <c r="H26" s="3"/>
      <c r="I26" s="3"/>
      <c r="J26" s="3"/>
      <c r="K26" s="3"/>
      <c r="L26" s="3"/>
      <c r="M26" s="3"/>
      <c r="N26" s="3"/>
      <c r="O26" s="3"/>
      <c r="P26" s="3"/>
    </row>
    <row r="27" spans="1:16">
      <c r="A27" s="3"/>
      <c r="B27" s="3"/>
      <c r="C27" s="3"/>
      <c r="D27" s="3"/>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1" spans="1:16">
      <c r="A51" s="3"/>
      <c r="B51" s="3"/>
      <c r="C51" s="3"/>
      <c r="D51" s="3"/>
      <c r="E51" s="3"/>
      <c r="F51" s="3"/>
      <c r="G51" s="3"/>
      <c r="H51" s="3"/>
      <c r="I51" s="3"/>
      <c r="J51" s="3"/>
      <c r="K51" s="3"/>
      <c r="L51" s="3"/>
      <c r="M51" s="3"/>
      <c r="N51" s="3"/>
      <c r="O51" s="3"/>
      <c r="P51" s="3"/>
    </row>
    <row r="52" spans="1:16">
      <c r="A52" s="3"/>
      <c r="B52" s="3"/>
      <c r="C52" s="3"/>
      <c r="D52" s="3"/>
      <c r="E52" s="3"/>
      <c r="F52" s="3"/>
      <c r="G52" s="3"/>
      <c r="H52" s="3"/>
      <c r="I52" s="3"/>
      <c r="J52" s="3"/>
      <c r="K52" s="3"/>
      <c r="L52" s="3"/>
      <c r="M52" s="3"/>
      <c r="N52" s="3"/>
      <c r="O52" s="3"/>
      <c r="P52" s="3"/>
    </row>
    <row r="53" spans="1:16">
      <c r="A53" s="3"/>
      <c r="B53" s="3"/>
      <c r="C53" s="3"/>
      <c r="D53" s="3"/>
      <c r="E53" s="3"/>
      <c r="F53" s="3"/>
      <c r="G53" s="3"/>
      <c r="H53" s="3"/>
      <c r="I53" s="3"/>
      <c r="J53" s="3"/>
      <c r="K53" s="3"/>
      <c r="L53" s="3"/>
      <c r="M53" s="3"/>
      <c r="N53" s="3"/>
      <c r="O53" s="3"/>
      <c r="P53" s="3"/>
    </row>
    <row r="54" spans="1:16">
      <c r="A54" s="3"/>
      <c r="B54" s="3"/>
      <c r="C54" s="3"/>
      <c r="D54" s="3"/>
      <c r="E54" s="3"/>
      <c r="F54" s="3"/>
      <c r="G54" s="3"/>
      <c r="H54" s="3"/>
      <c r="I54" s="3"/>
      <c r="J54" s="3"/>
      <c r="K54" s="3"/>
      <c r="L54" s="3"/>
      <c r="M54" s="3"/>
      <c r="N54" s="3"/>
      <c r="O54" s="3"/>
      <c r="P54" s="3"/>
    </row>
    <row r="55" spans="1:16">
      <c r="A55" s="3"/>
      <c r="B55" s="3"/>
      <c r="C55" s="3"/>
      <c r="D55" s="3"/>
      <c r="E55" s="3"/>
      <c r="F55" s="3"/>
      <c r="G55" s="3"/>
      <c r="H55" s="3"/>
      <c r="I55" s="3"/>
      <c r="J55" s="3"/>
      <c r="K55" s="3"/>
      <c r="L55" s="3"/>
      <c r="M55" s="3"/>
      <c r="N55" s="3"/>
      <c r="O55" s="3"/>
      <c r="P55" s="3"/>
    </row>
    <row r="56" spans="1:16">
      <c r="A56" s="3"/>
      <c r="B56" s="3"/>
      <c r="C56" s="3"/>
      <c r="D56" s="3"/>
      <c r="E56" s="3"/>
      <c r="F56" s="3"/>
      <c r="G56" s="3"/>
      <c r="H56" s="3"/>
      <c r="I56" s="3"/>
      <c r="J56" s="3"/>
      <c r="K56" s="3"/>
      <c r="L56" s="3"/>
      <c r="M56" s="3"/>
      <c r="N56" s="3"/>
      <c r="O56" s="3"/>
      <c r="P56" s="3"/>
    </row>
    <row r="57" spans="1:16">
      <c r="A57" s="3"/>
      <c r="B57" s="3"/>
      <c r="C57" s="3"/>
      <c r="D57" s="3"/>
      <c r="E57" s="3"/>
      <c r="F57" s="3"/>
      <c r="G57" s="3"/>
      <c r="H57" s="3"/>
      <c r="I57" s="3"/>
      <c r="J57" s="3"/>
      <c r="K57" s="3"/>
      <c r="L57" s="3"/>
      <c r="M57" s="3"/>
      <c r="N57" s="3"/>
      <c r="O57" s="3"/>
      <c r="P57" s="3"/>
    </row>
    <row r="58" spans="1:16">
      <c r="A58" s="3"/>
      <c r="B58" s="3"/>
      <c r="C58" s="3"/>
      <c r="D58" s="3"/>
      <c r="E58" s="3"/>
      <c r="F58" s="3"/>
      <c r="G58" s="3"/>
      <c r="H58" s="3"/>
      <c r="I58" s="3"/>
      <c r="J58" s="3"/>
      <c r="K58" s="3"/>
      <c r="L58" s="3"/>
      <c r="M58" s="3"/>
      <c r="N58" s="3"/>
      <c r="O58" s="3"/>
      <c r="P58" s="3"/>
    </row>
    <row r="59" spans="1:16">
      <c r="A59" s="3"/>
      <c r="B59" s="3"/>
      <c r="C59" s="3"/>
      <c r="D59" s="3"/>
      <c r="E59" s="3"/>
      <c r="F59" s="3"/>
      <c r="G59" s="3"/>
      <c r="H59" s="3"/>
      <c r="I59" s="3"/>
      <c r="J59" s="3"/>
      <c r="K59" s="3"/>
      <c r="L59" s="3"/>
      <c r="M59" s="3"/>
      <c r="N59" s="3"/>
      <c r="O59" s="3"/>
      <c r="P59" s="3"/>
    </row>
    <row r="60" spans="1:16">
      <c r="A60" s="3"/>
      <c r="B60" s="3"/>
      <c r="C60" s="3"/>
      <c r="D60" s="3"/>
      <c r="E60" s="3"/>
      <c r="F60" s="3"/>
      <c r="G60" s="3"/>
      <c r="H60" s="3"/>
      <c r="I60" s="3"/>
      <c r="J60" s="3"/>
      <c r="K60" s="3"/>
      <c r="L60" s="3"/>
      <c r="M60" s="3"/>
      <c r="N60" s="3"/>
      <c r="O60" s="3"/>
      <c r="P60" s="3"/>
    </row>
    <row r="61" spans="1:16">
      <c r="A61" s="3"/>
      <c r="B61" s="3"/>
      <c r="C61" s="3"/>
      <c r="D61" s="3"/>
      <c r="E61" s="3"/>
      <c r="F61" s="3"/>
      <c r="G61" s="3"/>
      <c r="H61" s="3"/>
      <c r="I61" s="3"/>
      <c r="J61" s="3"/>
      <c r="K61" s="3"/>
      <c r="L61" s="3"/>
      <c r="M61" s="3"/>
      <c r="N61" s="3"/>
      <c r="O61" s="3"/>
      <c r="P61" s="3"/>
    </row>
    <row r="62" spans="1:16">
      <c r="A62" s="3"/>
      <c r="B62" s="3"/>
      <c r="C62" s="3"/>
      <c r="D62" s="3"/>
      <c r="E62" s="3"/>
      <c r="F62" s="3"/>
      <c r="G62" s="3"/>
      <c r="H62" s="3"/>
      <c r="I62" s="3"/>
      <c r="J62" s="3"/>
      <c r="K62" s="3"/>
      <c r="L62" s="3"/>
      <c r="M62" s="3"/>
      <c r="N62" s="3"/>
      <c r="O62" s="3"/>
      <c r="P62" s="3"/>
    </row>
    <row r="63" spans="1:16">
      <c r="A63" s="3"/>
      <c r="B63" s="3"/>
      <c r="C63" s="3"/>
      <c r="D63" s="3"/>
      <c r="E63" s="3"/>
      <c r="F63" s="3"/>
      <c r="G63" s="3"/>
      <c r="H63" s="3"/>
      <c r="I63" s="3"/>
      <c r="J63" s="3"/>
      <c r="K63" s="3"/>
      <c r="L63" s="3"/>
      <c r="M63" s="3"/>
      <c r="N63" s="3"/>
      <c r="O63" s="3"/>
      <c r="P63" s="3"/>
    </row>
    <row r="64" spans="1:16">
      <c r="A64" s="3"/>
      <c r="B64" s="3"/>
      <c r="C64" s="3"/>
      <c r="D64" s="3"/>
      <c r="E64" s="3"/>
      <c r="F64" s="3"/>
      <c r="G64" s="3"/>
      <c r="H64" s="3"/>
      <c r="I64" s="3"/>
      <c r="J64" s="3"/>
      <c r="K64" s="3"/>
      <c r="L64" s="3"/>
      <c r="M64" s="3"/>
      <c r="N64" s="3"/>
      <c r="O64" s="3"/>
      <c r="P64" s="3"/>
    </row>
    <row r="65" spans="1:16">
      <c r="A65" s="3"/>
      <c r="B65" s="3"/>
      <c r="C65" s="3"/>
      <c r="D65" s="3"/>
      <c r="E65" s="3"/>
      <c r="F65" s="3"/>
      <c r="G65" s="3"/>
      <c r="H65" s="3"/>
      <c r="I65" s="3"/>
      <c r="J65" s="3"/>
      <c r="K65" s="3"/>
      <c r="L65" s="3"/>
      <c r="M65" s="3"/>
      <c r="N65" s="3"/>
      <c r="O65" s="3"/>
      <c r="P65" s="3"/>
    </row>
    <row r="66" spans="1:16">
      <c r="A66" s="3"/>
      <c r="B66" s="3"/>
      <c r="C66" s="3"/>
      <c r="D66" s="3"/>
      <c r="E66" s="3"/>
      <c r="F66" s="3"/>
      <c r="G66" s="3"/>
      <c r="H66" s="3"/>
      <c r="I66" s="3"/>
      <c r="J66" s="3"/>
      <c r="K66" s="3"/>
      <c r="L66" s="3"/>
      <c r="M66" s="3"/>
      <c r="N66" s="3"/>
      <c r="O66" s="3"/>
      <c r="P66" s="3"/>
    </row>
    <row r="67" spans="1:16">
      <c r="A67" s="3"/>
      <c r="B67" s="3"/>
      <c r="C67" s="3"/>
      <c r="D67" s="3"/>
      <c r="E67" s="3"/>
      <c r="F67" s="3"/>
      <c r="G67" s="3"/>
      <c r="H67" s="3"/>
      <c r="I67" s="3"/>
      <c r="J67" s="3"/>
      <c r="K67" s="3"/>
      <c r="L67" s="3"/>
      <c r="M67" s="3"/>
      <c r="N67" s="3"/>
      <c r="O67" s="3"/>
      <c r="P67" s="3"/>
    </row>
    <row r="68" spans="1:16">
      <c r="A68" s="3"/>
      <c r="B68" s="3"/>
      <c r="C68" s="3"/>
      <c r="D68" s="3"/>
      <c r="E68" s="3"/>
      <c r="F68" s="3"/>
      <c r="G68" s="3"/>
      <c r="H68" s="3"/>
      <c r="I68" s="3"/>
      <c r="J68" s="3"/>
      <c r="K68" s="3"/>
      <c r="L68" s="3"/>
      <c r="M68" s="3"/>
      <c r="N68" s="3"/>
      <c r="O68" s="3"/>
      <c r="P68" s="3"/>
    </row>
    <row r="69" spans="1:16">
      <c r="A69" s="3"/>
      <c r="B69" s="3"/>
      <c r="C69" s="3"/>
      <c r="D69" s="3"/>
      <c r="E69" s="3"/>
      <c r="F69" s="3"/>
      <c r="G69" s="3"/>
      <c r="H69" s="3"/>
      <c r="I69" s="3"/>
      <c r="J69" s="3"/>
      <c r="K69" s="3"/>
      <c r="L69" s="3"/>
      <c r="M69" s="3"/>
      <c r="N69" s="3"/>
      <c r="O69" s="3"/>
      <c r="P69" s="3"/>
    </row>
    <row r="70" spans="1:16">
      <c r="A70" s="3"/>
      <c r="B70" s="3"/>
      <c r="C70" s="3"/>
      <c r="D70" s="3"/>
      <c r="E70" s="3"/>
      <c r="F70" s="3"/>
      <c r="G70" s="3"/>
      <c r="H70" s="3"/>
      <c r="I70" s="3"/>
      <c r="J70" s="3"/>
      <c r="K70" s="3"/>
      <c r="L70" s="3"/>
      <c r="M70" s="3"/>
      <c r="N70" s="3"/>
      <c r="O70" s="3"/>
      <c r="P70" s="3"/>
    </row>
    <row r="71" spans="1:16">
      <c r="A71" s="3"/>
      <c r="B71" s="3"/>
      <c r="C71" s="3"/>
      <c r="D71" s="3"/>
      <c r="E71" s="3"/>
      <c r="F71" s="3"/>
      <c r="G71" s="3"/>
      <c r="H71" s="3"/>
      <c r="I71" s="3"/>
      <c r="J71" s="3"/>
      <c r="K71" s="3"/>
      <c r="L71" s="3"/>
      <c r="M71" s="3"/>
      <c r="N71" s="3"/>
      <c r="O71" s="3"/>
      <c r="P71" s="3"/>
    </row>
    <row r="72" spans="1:16">
      <c r="A72" s="3"/>
      <c r="B72" s="3"/>
      <c r="C72" s="3"/>
      <c r="D72" s="3"/>
      <c r="E72" s="3"/>
      <c r="F72" s="3"/>
      <c r="G72" s="3"/>
      <c r="H72" s="3"/>
      <c r="I72" s="3"/>
      <c r="J72" s="3"/>
      <c r="K72" s="3"/>
      <c r="L72" s="3"/>
      <c r="M72" s="3"/>
      <c r="N72" s="3"/>
      <c r="O72" s="3"/>
      <c r="P72" s="3"/>
    </row>
    <row r="73" spans="1:16">
      <c r="A73" s="3"/>
      <c r="B73" s="3"/>
      <c r="C73" s="3"/>
      <c r="D73" s="3"/>
      <c r="E73" s="3"/>
      <c r="F73" s="3"/>
      <c r="G73" s="3"/>
      <c r="H73" s="3"/>
      <c r="I73" s="3"/>
      <c r="J73" s="3"/>
      <c r="K73" s="3"/>
      <c r="L73" s="3"/>
      <c r="M73" s="3"/>
      <c r="N73" s="3"/>
      <c r="O73" s="3"/>
      <c r="P73" s="3"/>
    </row>
    <row r="74" spans="1:16">
      <c r="A74" s="3"/>
      <c r="B74" s="3"/>
      <c r="C74" s="3"/>
      <c r="D74" s="3"/>
      <c r="E74" s="3"/>
      <c r="F74" s="3"/>
      <c r="G74" s="3"/>
      <c r="H74" s="3"/>
      <c r="I74" s="3"/>
      <c r="J74" s="3"/>
      <c r="K74" s="3"/>
      <c r="L74" s="3"/>
      <c r="M74" s="3"/>
      <c r="N74" s="3"/>
      <c r="O74" s="3"/>
      <c r="P74" s="3"/>
    </row>
    <row r="75" spans="1:16">
      <c r="A75" s="3"/>
      <c r="B75" s="3"/>
      <c r="C75" s="3"/>
      <c r="D75" s="3"/>
      <c r="E75" s="3"/>
      <c r="F75" s="3"/>
      <c r="G75" s="3"/>
      <c r="H75" s="3"/>
      <c r="I75" s="3"/>
      <c r="J75" s="3"/>
      <c r="K75" s="3"/>
      <c r="L75" s="3"/>
      <c r="M75" s="3"/>
      <c r="N75" s="3"/>
      <c r="O75" s="3"/>
      <c r="P75" s="3"/>
    </row>
    <row r="76" spans="1:16">
      <c r="A76" s="3"/>
      <c r="B76" s="3"/>
      <c r="C76" s="3"/>
      <c r="D76" s="3"/>
      <c r="E76" s="3"/>
      <c r="F76" s="3"/>
      <c r="G76" s="3"/>
      <c r="H76" s="3"/>
      <c r="I76" s="3"/>
      <c r="J76" s="3"/>
      <c r="K76" s="3"/>
      <c r="L76" s="3"/>
      <c r="M76" s="3"/>
      <c r="N76" s="3"/>
      <c r="O76" s="3"/>
      <c r="P76" s="3"/>
    </row>
    <row r="77" spans="1:16">
      <c r="A77" s="3"/>
      <c r="B77" s="3"/>
      <c r="C77" s="3"/>
      <c r="D77" s="3"/>
      <c r="E77" s="3"/>
      <c r="F77" s="3"/>
      <c r="G77" s="3"/>
      <c r="H77" s="3"/>
      <c r="I77" s="3"/>
      <c r="J77" s="3"/>
      <c r="K77" s="3"/>
      <c r="L77" s="3"/>
      <c r="M77" s="3"/>
      <c r="N77" s="3"/>
      <c r="O77" s="3"/>
      <c r="P77" s="3"/>
    </row>
    <row r="78" spans="1:16">
      <c r="A78" s="3"/>
      <c r="B78" s="3"/>
      <c r="C78" s="3"/>
      <c r="D78" s="3"/>
      <c r="E78" s="3"/>
      <c r="F78" s="3"/>
      <c r="G78" s="3"/>
      <c r="H78" s="3"/>
      <c r="I78" s="3"/>
      <c r="J78" s="3"/>
      <c r="K78" s="3"/>
      <c r="L78" s="3"/>
      <c r="M78" s="3"/>
      <c r="N78" s="3"/>
      <c r="O78" s="3"/>
      <c r="P78" s="3"/>
    </row>
    <row r="79" spans="1:16">
      <c r="A79" s="3"/>
      <c r="B79" s="3"/>
      <c r="C79" s="3"/>
      <c r="D79" s="3"/>
      <c r="E79" s="3"/>
      <c r="F79" s="3"/>
      <c r="G79" s="3"/>
      <c r="H79" s="3"/>
      <c r="I79" s="3"/>
      <c r="J79" s="3"/>
      <c r="K79" s="3"/>
      <c r="L79" s="3"/>
      <c r="M79" s="3"/>
      <c r="N79" s="3"/>
      <c r="O79" s="3"/>
      <c r="P79" s="3"/>
    </row>
    <row r="80" spans="1:16">
      <c r="A80" s="3"/>
      <c r="B80" s="3"/>
      <c r="C80" s="3"/>
      <c r="D80" s="3"/>
      <c r="E80" s="3"/>
      <c r="F80" s="3"/>
      <c r="G80" s="3"/>
      <c r="H80" s="3"/>
      <c r="I80" s="3"/>
      <c r="J80" s="3"/>
      <c r="K80" s="3"/>
      <c r="L80" s="3"/>
      <c r="M80" s="3"/>
      <c r="N80" s="3"/>
      <c r="O80" s="3"/>
      <c r="P80" s="3"/>
    </row>
    <row r="81" spans="1:16">
      <c r="A81" s="3"/>
      <c r="B81" s="3"/>
      <c r="C81" s="3"/>
      <c r="D81" s="3"/>
      <c r="E81" s="3"/>
      <c r="F81" s="3"/>
      <c r="G81" s="3"/>
      <c r="H81" s="3"/>
      <c r="I81" s="3"/>
      <c r="J81" s="3"/>
      <c r="K81" s="3"/>
      <c r="L81" s="3"/>
      <c r="M81" s="3"/>
      <c r="N81" s="3"/>
      <c r="O81" s="3"/>
      <c r="P81" s="3"/>
    </row>
    <row r="82" spans="1:16">
      <c r="A82" s="3"/>
      <c r="B82" s="3"/>
      <c r="C82" s="3"/>
      <c r="D82" s="3"/>
      <c r="E82" s="3"/>
      <c r="F82" s="3"/>
      <c r="G82" s="3"/>
      <c r="H82" s="3"/>
      <c r="I82" s="3"/>
      <c r="J82" s="3"/>
      <c r="K82" s="3"/>
      <c r="L82" s="3"/>
      <c r="M82" s="3"/>
      <c r="N82" s="3"/>
      <c r="O82" s="3"/>
      <c r="P82" s="3"/>
    </row>
    <row r="83" spans="1:16">
      <c r="A83" s="3"/>
      <c r="B83" s="3"/>
      <c r="C83" s="3"/>
      <c r="D83" s="3"/>
      <c r="E83" s="3"/>
      <c r="F83" s="3"/>
      <c r="G83" s="3"/>
      <c r="H83" s="3"/>
      <c r="I83" s="3"/>
      <c r="J83" s="3"/>
      <c r="K83" s="3"/>
      <c r="L83" s="3"/>
      <c r="M83" s="3"/>
      <c r="N83" s="3"/>
      <c r="O83" s="3"/>
      <c r="P83" s="3"/>
    </row>
    <row r="84" spans="1:16">
      <c r="A84" s="3"/>
      <c r="B84" s="3"/>
      <c r="C84" s="3"/>
      <c r="D84" s="3"/>
      <c r="E84" s="3"/>
      <c r="F84" s="3"/>
      <c r="G84" s="3"/>
      <c r="H84" s="3"/>
      <c r="I84" s="3"/>
      <c r="J84" s="3"/>
      <c r="K84" s="3"/>
      <c r="L84" s="3"/>
      <c r="M84" s="3"/>
      <c r="N84" s="3"/>
      <c r="O84" s="3"/>
      <c r="P84" s="3"/>
    </row>
    <row r="85" spans="1:16">
      <c r="A85" s="3"/>
      <c r="B85" s="3"/>
      <c r="C85" s="3"/>
      <c r="D85" s="3"/>
      <c r="E85" s="3"/>
      <c r="F85" s="3"/>
      <c r="G85" s="3"/>
      <c r="H85" s="3"/>
      <c r="I85" s="3"/>
      <c r="J85" s="3"/>
      <c r="K85" s="3"/>
      <c r="L85" s="3"/>
      <c r="M85" s="3"/>
      <c r="N85" s="3"/>
      <c r="O85" s="3"/>
      <c r="P85" s="3"/>
    </row>
    <row r="86" spans="1:16">
      <c r="A86" s="3"/>
      <c r="B86" s="3"/>
      <c r="C86" s="3"/>
      <c r="D86" s="3"/>
      <c r="E86" s="3"/>
      <c r="F86" s="3"/>
      <c r="G86" s="3"/>
      <c r="H86" s="3"/>
      <c r="I86" s="3"/>
      <c r="J86" s="3"/>
      <c r="K86" s="3"/>
      <c r="L86" s="3"/>
      <c r="M86" s="3"/>
      <c r="N86" s="3"/>
      <c r="O86" s="3"/>
      <c r="P86" s="3"/>
    </row>
    <row r="87" spans="1:16">
      <c r="A87" s="3"/>
      <c r="B87" s="3"/>
      <c r="C87" s="3"/>
      <c r="D87" s="3"/>
      <c r="E87" s="3"/>
      <c r="F87" s="3"/>
      <c r="G87" s="3"/>
      <c r="H87" s="3"/>
      <c r="I87" s="3"/>
      <c r="J87" s="3"/>
      <c r="K87" s="3"/>
      <c r="L87" s="3"/>
      <c r="M87" s="3"/>
      <c r="N87" s="3"/>
      <c r="O87" s="3"/>
      <c r="P87" s="3"/>
    </row>
    <row r="88" spans="1:16">
      <c r="A88" s="3"/>
      <c r="B88" s="3"/>
      <c r="C88" s="3"/>
      <c r="D88" s="3"/>
      <c r="E88" s="3"/>
      <c r="F88" s="3"/>
      <c r="G88" s="3"/>
      <c r="H88" s="3"/>
      <c r="I88" s="3"/>
      <c r="J88" s="3"/>
      <c r="K88" s="3"/>
      <c r="L88" s="3"/>
      <c r="M88" s="3"/>
      <c r="N88" s="3"/>
      <c r="O88" s="3"/>
      <c r="P88" s="3"/>
    </row>
    <row r="89" spans="1:16">
      <c r="A89" s="3"/>
      <c r="B89" s="3"/>
      <c r="C89" s="3"/>
      <c r="D89" s="3"/>
      <c r="E89" s="3"/>
      <c r="F89" s="3"/>
      <c r="G89" s="3"/>
      <c r="H89" s="3"/>
      <c r="I89" s="3"/>
      <c r="J89" s="3"/>
      <c r="K89" s="3"/>
      <c r="L89" s="3"/>
      <c r="M89" s="3"/>
      <c r="N89" s="3"/>
      <c r="O89" s="3"/>
      <c r="P89" s="3"/>
    </row>
    <row r="90" spans="1:16">
      <c r="A90" s="3"/>
      <c r="B90" s="3"/>
      <c r="C90" s="3"/>
      <c r="D90" s="3"/>
      <c r="E90" s="3"/>
      <c r="F90" s="3"/>
      <c r="G90" s="3"/>
      <c r="H90" s="3"/>
      <c r="I90" s="3"/>
      <c r="J90" s="3"/>
      <c r="K90" s="3"/>
      <c r="L90" s="3"/>
      <c r="M90" s="3"/>
      <c r="N90" s="3"/>
      <c r="O90" s="3"/>
      <c r="P90" s="3"/>
    </row>
    <row r="91" spans="1:16">
      <c r="A91" s="3"/>
      <c r="B91" s="3"/>
      <c r="C91" s="3"/>
      <c r="D91" s="3"/>
      <c r="E91" s="3"/>
      <c r="F91" s="3"/>
      <c r="G91" s="3"/>
      <c r="H91" s="3"/>
      <c r="I91" s="3"/>
      <c r="J91" s="3"/>
      <c r="K91" s="3"/>
      <c r="L91" s="3"/>
      <c r="M91" s="3"/>
      <c r="N91" s="3"/>
      <c r="O91" s="3"/>
      <c r="P91" s="3"/>
    </row>
    <row r="92" spans="1:16">
      <c r="A92" s="3"/>
      <c r="B92" s="3"/>
      <c r="C92" s="3"/>
      <c r="D92" s="3"/>
      <c r="E92" s="3"/>
      <c r="F92" s="3"/>
      <c r="G92" s="3"/>
      <c r="H92" s="3"/>
      <c r="I92" s="3"/>
      <c r="J92" s="3"/>
      <c r="K92" s="3"/>
      <c r="L92" s="3"/>
      <c r="M92" s="3"/>
      <c r="N92" s="3"/>
      <c r="O92" s="3"/>
      <c r="P92" s="3"/>
    </row>
    <row r="93" spans="1:16">
      <c r="A93" s="3"/>
      <c r="B93" s="3"/>
      <c r="C93" s="3"/>
      <c r="D93" s="3"/>
      <c r="E93" s="3"/>
      <c r="F93" s="3"/>
      <c r="G93" s="3"/>
      <c r="H93" s="3"/>
      <c r="I93" s="3"/>
      <c r="J93" s="3"/>
      <c r="K93" s="3"/>
      <c r="L93" s="3"/>
      <c r="M93" s="3"/>
      <c r="N93" s="3"/>
      <c r="O93" s="3"/>
      <c r="P93" s="3"/>
    </row>
    <row r="94" spans="1:16">
      <c r="A94" s="3"/>
      <c r="B94" s="3"/>
      <c r="C94" s="3"/>
      <c r="D94" s="3"/>
      <c r="E94" s="3"/>
      <c r="F94" s="3"/>
      <c r="G94" s="3"/>
      <c r="H94" s="3"/>
      <c r="I94" s="3"/>
      <c r="J94" s="3"/>
      <c r="K94" s="3"/>
      <c r="L94" s="3"/>
      <c r="M94" s="3"/>
      <c r="N94" s="3"/>
      <c r="O94" s="3"/>
      <c r="P94" s="3"/>
    </row>
    <row r="95" spans="1:16">
      <c r="A95" s="3"/>
      <c r="B95" s="3"/>
      <c r="C95" s="3"/>
      <c r="D95" s="3"/>
      <c r="E95" s="3"/>
    </row>
    <row r="96" spans="1:16">
      <c r="A96" s="3"/>
      <c r="B96" s="3"/>
      <c r="C96" s="3"/>
      <c r="D96" s="3"/>
      <c r="E96" s="3"/>
    </row>
    <row r="97" spans="1:17">
      <c r="A97" s="3"/>
      <c r="B97" s="3"/>
      <c r="C97" s="3"/>
      <c r="D97" s="3"/>
      <c r="E97" s="3"/>
    </row>
    <row r="98" spans="1:17">
      <c r="A98" s="3"/>
      <c r="B98" s="3"/>
      <c r="C98" s="3"/>
      <c r="D98" s="3"/>
      <c r="E98" s="3"/>
      <c r="G98" s="3"/>
      <c r="H98" s="3"/>
      <c r="I98" s="3"/>
      <c r="J98" s="3"/>
      <c r="K98" s="3"/>
      <c r="L98" s="3"/>
      <c r="M98" s="3"/>
      <c r="N98" s="3"/>
      <c r="O98" s="3"/>
      <c r="P98" s="3"/>
      <c r="Q98" s="3"/>
    </row>
    <row r="99" spans="1:17">
      <c r="A99" s="3"/>
      <c r="B99" s="3"/>
      <c r="C99" s="3"/>
      <c r="D99" s="3"/>
      <c r="E99" s="3"/>
      <c r="G99" s="3"/>
      <c r="H99" s="3"/>
      <c r="I99" s="3"/>
      <c r="J99" s="3"/>
      <c r="K99" s="3"/>
      <c r="L99" s="3"/>
      <c r="M99" s="3"/>
      <c r="N99" s="3"/>
      <c r="O99" s="3"/>
      <c r="P99" s="3"/>
      <c r="Q99" s="3"/>
    </row>
    <row r="100" spans="1:17">
      <c r="A100" s="3"/>
      <c r="B100" s="3"/>
      <c r="C100" s="3"/>
      <c r="D100" s="3"/>
      <c r="E100" s="3"/>
      <c r="G100" s="3"/>
      <c r="H100" s="3"/>
      <c r="I100" s="3"/>
      <c r="J100" s="3"/>
      <c r="K100" s="3"/>
      <c r="L100" s="3"/>
      <c r="M100" s="3"/>
      <c r="N100" s="3"/>
      <c r="O100" s="3"/>
      <c r="P100" s="3"/>
      <c r="Q100" s="3"/>
    </row>
    <row r="101" spans="1:17">
      <c r="A101" s="3"/>
      <c r="B101" s="3"/>
      <c r="C101" s="3"/>
      <c r="D101" s="3"/>
      <c r="E101" s="3"/>
      <c r="G101" s="3"/>
      <c r="H101" s="3"/>
      <c r="I101" s="3"/>
      <c r="J101" s="3"/>
      <c r="K101" s="3"/>
      <c r="L101" s="3"/>
      <c r="M101" s="3"/>
      <c r="N101" s="3"/>
      <c r="O101" s="3"/>
      <c r="P101" s="3"/>
      <c r="Q101" s="3"/>
    </row>
    <row r="102" spans="1:17">
      <c r="A102" s="3"/>
      <c r="B102" s="3"/>
      <c r="C102" s="3"/>
      <c r="D102" s="3"/>
      <c r="E102" s="3"/>
      <c r="G102" s="3"/>
      <c r="H102" s="3"/>
      <c r="I102" s="3"/>
      <c r="J102" s="3"/>
      <c r="K102" s="3"/>
      <c r="L102" s="3"/>
      <c r="M102" s="3"/>
      <c r="N102" s="3"/>
      <c r="O102" s="3"/>
      <c r="P102" s="3"/>
      <c r="Q102" s="3"/>
    </row>
    <row r="103" spans="1:17">
      <c r="A103" s="3"/>
      <c r="B103" s="3"/>
      <c r="C103" s="3"/>
      <c r="D103" s="3"/>
      <c r="E103" s="3"/>
      <c r="G103" s="3"/>
      <c r="H103" s="3"/>
      <c r="I103" s="3"/>
      <c r="J103" s="3"/>
      <c r="K103" s="3"/>
      <c r="L103" s="3"/>
      <c r="M103" s="3"/>
      <c r="N103" s="3"/>
      <c r="O103" s="3"/>
      <c r="P103" s="3"/>
      <c r="Q103" s="3"/>
    </row>
    <row r="104" spans="1:17">
      <c r="A104" s="3"/>
      <c r="B104" s="3"/>
      <c r="C104" s="3"/>
      <c r="D104" s="3"/>
      <c r="E104" s="3"/>
      <c r="G104" s="3"/>
      <c r="H104" s="3"/>
      <c r="I104" s="3"/>
      <c r="J104" s="3"/>
      <c r="K104" s="3"/>
      <c r="L104" s="3"/>
      <c r="M104" s="3"/>
      <c r="N104" s="3"/>
      <c r="O104" s="3"/>
      <c r="P104" s="3"/>
      <c r="Q104" s="3"/>
    </row>
    <row r="105" spans="1:17">
      <c r="A105" s="3"/>
      <c r="B105" s="3"/>
      <c r="C105" s="3"/>
      <c r="D105" s="3"/>
      <c r="E105" s="3"/>
      <c r="G105" s="3"/>
      <c r="H105" s="3"/>
      <c r="I105" s="3"/>
      <c r="J105" s="3"/>
      <c r="K105" s="3"/>
      <c r="L105" s="3"/>
      <c r="M105" s="3"/>
      <c r="N105" s="3"/>
      <c r="O105" s="3"/>
      <c r="P105" s="3"/>
      <c r="Q105" s="3"/>
    </row>
    <row r="106" spans="1:17">
      <c r="A106" s="3"/>
      <c r="B106" s="3"/>
      <c r="C106" s="3"/>
      <c r="D106" s="3"/>
      <c r="E106" s="3"/>
      <c r="G106" s="3"/>
      <c r="H106" s="3"/>
      <c r="I106" s="3"/>
      <c r="J106" s="3"/>
      <c r="K106" s="3"/>
      <c r="L106" s="3"/>
      <c r="M106" s="3"/>
      <c r="N106" s="3"/>
      <c r="O106" s="3"/>
      <c r="P106" s="3"/>
      <c r="Q106" s="3"/>
    </row>
    <row r="107" spans="1:17">
      <c r="A107" s="3"/>
      <c r="B107" s="3"/>
      <c r="C107" s="3"/>
      <c r="D107" s="3"/>
      <c r="E107" s="3"/>
      <c r="G107" s="3"/>
      <c r="H107" s="3"/>
      <c r="I107" s="3"/>
      <c r="J107" s="3"/>
      <c r="K107" s="3"/>
      <c r="L107" s="3"/>
      <c r="M107" s="3"/>
      <c r="N107" s="3"/>
      <c r="O107" s="3"/>
      <c r="P107" s="3"/>
      <c r="Q107" s="3"/>
    </row>
    <row r="108" spans="1:17">
      <c r="A108" s="3"/>
      <c r="B108" s="3"/>
      <c r="C108" s="3"/>
      <c r="D108" s="3"/>
      <c r="E108" s="3"/>
      <c r="G108" s="3"/>
      <c r="H108" s="3"/>
      <c r="I108" s="3"/>
      <c r="J108" s="3"/>
      <c r="K108" s="3"/>
      <c r="L108" s="3"/>
      <c r="M108" s="3"/>
      <c r="N108" s="3"/>
      <c r="O108" s="3"/>
      <c r="P108" s="3"/>
      <c r="Q108" s="3"/>
    </row>
    <row r="109" spans="1:17">
      <c r="A109" s="3"/>
      <c r="B109" s="3"/>
      <c r="C109" s="3"/>
      <c r="D109" s="3"/>
      <c r="E109" s="3"/>
      <c r="G109" s="3"/>
      <c r="H109" s="3"/>
      <c r="I109" s="3"/>
      <c r="J109" s="3"/>
      <c r="K109" s="3"/>
      <c r="L109" s="3"/>
      <c r="M109" s="3"/>
      <c r="N109" s="3"/>
      <c r="O109" s="3"/>
      <c r="P109" s="3"/>
      <c r="Q109" s="3"/>
    </row>
    <row r="110" spans="1:17">
      <c r="A110" s="3"/>
      <c r="B110" s="3"/>
      <c r="C110" s="3"/>
      <c r="D110" s="3"/>
      <c r="E110" s="3"/>
      <c r="G110" s="3"/>
      <c r="H110" s="3"/>
      <c r="I110" s="3"/>
      <c r="J110" s="3"/>
      <c r="K110" s="3"/>
      <c r="L110" s="3"/>
      <c r="M110" s="3"/>
      <c r="N110" s="3"/>
      <c r="O110" s="3"/>
      <c r="P110" s="3"/>
      <c r="Q110" s="3"/>
    </row>
    <row r="111" spans="1:17">
      <c r="A111" s="3"/>
      <c r="B111" s="3"/>
      <c r="C111" s="3"/>
      <c r="D111" s="3"/>
      <c r="E111" s="3"/>
      <c r="G111" s="3"/>
      <c r="H111" s="3"/>
      <c r="I111" s="3"/>
      <c r="J111" s="3"/>
      <c r="K111" s="3"/>
      <c r="L111" s="3"/>
      <c r="M111" s="3"/>
      <c r="N111" s="3"/>
      <c r="O111" s="3"/>
      <c r="P111" s="3"/>
      <c r="Q111" s="3"/>
    </row>
    <row r="112" spans="1:17">
      <c r="A112" s="3"/>
      <c r="B112" s="3"/>
      <c r="C112" s="3"/>
      <c r="D112" s="3"/>
      <c r="E112" s="3"/>
      <c r="G112" s="3"/>
      <c r="H112" s="3"/>
      <c r="I112" s="3"/>
      <c r="J112" s="3"/>
      <c r="K112" s="3"/>
      <c r="L112" s="3"/>
      <c r="M112" s="3"/>
      <c r="N112" s="3"/>
      <c r="O112" s="3"/>
      <c r="P112" s="3"/>
      <c r="Q112" s="3"/>
    </row>
    <row r="113" spans="1:17">
      <c r="A113" s="3"/>
      <c r="B113" s="3"/>
      <c r="C113" s="3"/>
      <c r="D113" s="3"/>
      <c r="E113" s="3"/>
      <c r="G113" s="3"/>
      <c r="H113" s="3"/>
      <c r="I113" s="3"/>
      <c r="J113" s="3"/>
      <c r="K113" s="3"/>
      <c r="L113" s="3"/>
      <c r="M113" s="3"/>
      <c r="N113" s="3"/>
      <c r="O113" s="3"/>
      <c r="P113" s="3"/>
      <c r="Q113" s="3"/>
    </row>
    <row r="114" spans="1:17">
      <c r="A114" s="3"/>
      <c r="B114" s="3"/>
      <c r="C114" s="3"/>
      <c r="D114" s="3"/>
      <c r="E114" s="3"/>
      <c r="G114" s="3"/>
      <c r="H114" s="3"/>
      <c r="I114" s="3"/>
      <c r="J114" s="3"/>
      <c r="K114" s="3"/>
      <c r="L114" s="3"/>
      <c r="M114" s="3"/>
      <c r="N114" s="3"/>
      <c r="O114" s="3"/>
      <c r="P114" s="3"/>
      <c r="Q114" s="3"/>
    </row>
    <row r="115" spans="1:17">
      <c r="A115" s="3"/>
      <c r="B115" s="3"/>
      <c r="C115" s="3"/>
      <c r="D115" s="3"/>
      <c r="E115" s="3"/>
      <c r="G115" s="3"/>
      <c r="H115" s="3"/>
      <c r="I115" s="3"/>
      <c r="J115" s="3"/>
      <c r="K115" s="3"/>
      <c r="L115" s="3"/>
      <c r="M115" s="3"/>
      <c r="N115" s="3"/>
      <c r="O115" s="3"/>
      <c r="P115" s="3"/>
      <c r="Q115" s="3"/>
    </row>
    <row r="116" spans="1:17">
      <c r="A116" s="3"/>
      <c r="B116" s="3"/>
      <c r="C116" s="3"/>
      <c r="D116" s="3"/>
      <c r="E116" s="3"/>
      <c r="G116" s="3"/>
      <c r="H116" s="3"/>
      <c r="I116" s="3"/>
      <c r="J116" s="3"/>
      <c r="K116" s="3"/>
      <c r="L116" s="3"/>
      <c r="M116" s="3"/>
      <c r="N116" s="3"/>
      <c r="O116" s="3"/>
      <c r="P116" s="3"/>
      <c r="Q116" s="3"/>
    </row>
    <row r="117" spans="1:17">
      <c r="A117" s="3"/>
      <c r="B117" s="3"/>
      <c r="C117" s="3"/>
      <c r="D117" s="3"/>
      <c r="E117" s="3"/>
      <c r="G117" s="3"/>
      <c r="H117" s="3"/>
      <c r="I117" s="3"/>
      <c r="J117" s="3"/>
      <c r="K117" s="3"/>
      <c r="L117" s="3"/>
      <c r="M117" s="3"/>
      <c r="N117" s="3"/>
      <c r="O117" s="3"/>
      <c r="P117" s="3"/>
      <c r="Q117" s="3"/>
    </row>
    <row r="118" spans="1:17">
      <c r="A118" s="3"/>
      <c r="B118" s="3"/>
      <c r="C118" s="3"/>
      <c r="D118" s="3"/>
      <c r="E118" s="3"/>
      <c r="G118" s="3"/>
      <c r="H118" s="3"/>
      <c r="I118" s="3"/>
      <c r="J118" s="3"/>
      <c r="K118" s="3"/>
      <c r="L118" s="3"/>
      <c r="M118" s="3"/>
      <c r="N118" s="3"/>
      <c r="O118" s="3"/>
      <c r="P118" s="3"/>
      <c r="Q118" s="3"/>
    </row>
    <row r="119" spans="1:17">
      <c r="A119" s="3"/>
      <c r="B119" s="3"/>
      <c r="C119" s="3"/>
      <c r="D119" s="3"/>
      <c r="E119" s="3"/>
      <c r="G119" s="3"/>
      <c r="H119" s="3"/>
      <c r="I119" s="3"/>
      <c r="J119" s="3"/>
      <c r="K119" s="3"/>
      <c r="L119" s="3"/>
      <c r="M119" s="3"/>
      <c r="N119" s="3"/>
      <c r="O119" s="3"/>
      <c r="P119" s="3"/>
      <c r="Q119" s="3"/>
    </row>
    <row r="120" spans="1:17">
      <c r="A120" s="3"/>
      <c r="B120" s="3"/>
      <c r="C120" s="3"/>
      <c r="D120" s="3"/>
      <c r="E120" s="3"/>
      <c r="G120" s="3"/>
      <c r="H120" s="3"/>
      <c r="I120" s="3"/>
      <c r="J120" s="3"/>
      <c r="K120" s="3"/>
      <c r="L120" s="3"/>
      <c r="M120" s="3"/>
      <c r="N120" s="3"/>
      <c r="O120" s="3"/>
      <c r="P120" s="3"/>
      <c r="Q120" s="3"/>
    </row>
    <row r="121" spans="1:17">
      <c r="A121" s="3"/>
      <c r="B121" s="3"/>
      <c r="C121" s="3"/>
      <c r="D121" s="3"/>
      <c r="E121" s="3"/>
      <c r="G121" s="3"/>
      <c r="H121" s="3"/>
      <c r="I121" s="3"/>
      <c r="J121" s="3"/>
      <c r="K121" s="3"/>
      <c r="L121" s="3"/>
      <c r="M121" s="3"/>
      <c r="N121" s="3"/>
      <c r="O121" s="3"/>
      <c r="P121" s="3"/>
      <c r="Q121" s="3"/>
    </row>
    <row r="122" spans="1:17">
      <c r="A122" s="3"/>
      <c r="B122" s="3"/>
      <c r="C122" s="3"/>
      <c r="D122" s="3"/>
      <c r="E122" s="3"/>
      <c r="G122" s="3"/>
      <c r="H122" s="3"/>
      <c r="I122" s="3"/>
      <c r="J122" s="3"/>
      <c r="K122" s="3"/>
      <c r="L122" s="3"/>
      <c r="M122" s="3"/>
      <c r="N122" s="3"/>
      <c r="O122" s="3"/>
      <c r="P122" s="3"/>
      <c r="Q122" s="3"/>
    </row>
    <row r="123" spans="1:17">
      <c r="A123" s="3"/>
      <c r="B123" s="3"/>
      <c r="C123" s="3"/>
      <c r="D123" s="3"/>
      <c r="E123" s="3"/>
      <c r="G123" s="3"/>
      <c r="H123" s="3"/>
      <c r="I123" s="3"/>
      <c r="J123" s="3"/>
      <c r="K123" s="3"/>
      <c r="L123" s="3"/>
      <c r="M123" s="3"/>
      <c r="N123" s="3"/>
      <c r="O123" s="3"/>
      <c r="P123" s="3"/>
      <c r="Q123" s="3"/>
    </row>
    <row r="124" spans="1:17">
      <c r="A124" s="3"/>
      <c r="B124" s="3"/>
      <c r="C124" s="3"/>
      <c r="D124" s="3"/>
      <c r="E124" s="3"/>
      <c r="G124" s="3"/>
      <c r="H124" s="3"/>
      <c r="I124" s="3"/>
      <c r="J124" s="3"/>
      <c r="K124" s="3"/>
      <c r="L124" s="3"/>
      <c r="M124" s="3"/>
      <c r="N124" s="3"/>
      <c r="O124" s="3"/>
      <c r="P124" s="3"/>
      <c r="Q124" s="3"/>
    </row>
    <row r="125" spans="1:17">
      <c r="A125" s="3"/>
      <c r="B125" s="3"/>
      <c r="C125" s="3"/>
      <c r="D125" s="3"/>
      <c r="E125" s="3"/>
      <c r="G125" s="3"/>
      <c r="H125" s="3"/>
      <c r="I125" s="3"/>
      <c r="J125" s="3"/>
      <c r="K125" s="3"/>
      <c r="L125" s="3"/>
      <c r="M125" s="3"/>
      <c r="N125" s="3"/>
      <c r="O125" s="3"/>
      <c r="P125" s="3"/>
      <c r="Q125" s="3"/>
    </row>
    <row r="126" spans="1:17">
      <c r="A126" s="3"/>
      <c r="B126" s="3"/>
      <c r="C126" s="3"/>
      <c r="D126" s="3"/>
      <c r="E126" s="3"/>
      <c r="G126" s="3"/>
      <c r="H126" s="3"/>
      <c r="I126" s="3"/>
      <c r="J126" s="3"/>
      <c r="K126" s="3"/>
      <c r="L126" s="3"/>
      <c r="M126" s="3"/>
      <c r="N126" s="3"/>
      <c r="O126" s="3"/>
      <c r="P126" s="3"/>
      <c r="Q126" s="3"/>
    </row>
    <row r="127" spans="1:17">
      <c r="A127" s="3"/>
      <c r="B127" s="3"/>
      <c r="C127" s="3"/>
      <c r="D127" s="3"/>
      <c r="E127" s="3"/>
      <c r="G127" s="3"/>
      <c r="H127" s="3"/>
      <c r="I127" s="3"/>
      <c r="J127" s="3"/>
      <c r="K127" s="3"/>
      <c r="L127" s="3"/>
      <c r="M127" s="3"/>
      <c r="N127" s="3"/>
      <c r="O127" s="3"/>
      <c r="P127" s="3"/>
      <c r="Q127" s="3"/>
    </row>
    <row r="128" spans="1:17">
      <c r="A128" s="3"/>
      <c r="B128" s="3"/>
      <c r="C128" s="3"/>
      <c r="D128" s="3"/>
      <c r="E128" s="3"/>
      <c r="G128" s="3"/>
      <c r="H128" s="3"/>
      <c r="I128" s="3"/>
      <c r="J128" s="3"/>
      <c r="K128" s="3"/>
      <c r="L128" s="3"/>
      <c r="M128" s="3"/>
      <c r="N128" s="3"/>
      <c r="O128" s="3"/>
      <c r="P128" s="3"/>
      <c r="Q128" s="3"/>
    </row>
    <row r="129" spans="1:17">
      <c r="A129" s="3"/>
      <c r="B129" s="3"/>
      <c r="C129" s="3"/>
      <c r="D129" s="3"/>
      <c r="E129" s="3"/>
      <c r="G129" s="3"/>
      <c r="H129" s="3"/>
      <c r="I129" s="3"/>
      <c r="J129" s="3"/>
      <c r="K129" s="3"/>
      <c r="L129" s="3"/>
      <c r="M129" s="3"/>
      <c r="N129" s="3"/>
      <c r="O129" s="3"/>
      <c r="P129" s="3"/>
      <c r="Q129" s="3"/>
    </row>
    <row r="130" spans="1:17">
      <c r="A130" s="3"/>
      <c r="B130" s="3"/>
      <c r="C130" s="3"/>
      <c r="D130" s="3"/>
      <c r="E130" s="3"/>
      <c r="G130" s="3"/>
      <c r="H130" s="3"/>
      <c r="I130" s="3"/>
      <c r="J130" s="3"/>
      <c r="K130" s="3"/>
      <c r="L130" s="3"/>
      <c r="M130" s="3"/>
      <c r="N130" s="3"/>
      <c r="O130" s="3"/>
      <c r="P130" s="3"/>
      <c r="Q130" s="3"/>
    </row>
    <row r="131" spans="1:17">
      <c r="A131" s="3"/>
      <c r="B131" s="3"/>
      <c r="C131" s="3"/>
      <c r="D131" s="3"/>
      <c r="E131" s="3"/>
      <c r="G131" s="3"/>
      <c r="H131" s="3"/>
      <c r="I131" s="3"/>
      <c r="J131" s="3"/>
      <c r="K131" s="3"/>
      <c r="L131" s="3"/>
      <c r="M131" s="3"/>
      <c r="N131" s="3"/>
      <c r="O131" s="3"/>
      <c r="P131" s="3"/>
      <c r="Q131" s="3"/>
    </row>
    <row r="132" spans="1:17">
      <c r="A132" s="3"/>
      <c r="B132" s="3"/>
      <c r="C132" s="3"/>
      <c r="D132" s="3"/>
      <c r="E132" s="3"/>
      <c r="G132" s="3"/>
      <c r="H132" s="3"/>
      <c r="I132" s="3"/>
      <c r="J132" s="3"/>
      <c r="K132" s="3"/>
      <c r="L132" s="3"/>
      <c r="M132" s="3"/>
      <c r="N132" s="3"/>
      <c r="O132" s="3"/>
      <c r="P132" s="3"/>
      <c r="Q132" s="3"/>
    </row>
    <row r="133" spans="1:17">
      <c r="A133" s="3"/>
      <c r="B133" s="3"/>
      <c r="C133" s="3"/>
      <c r="D133" s="3"/>
      <c r="E133" s="3"/>
      <c r="G133" s="3"/>
      <c r="H133" s="3"/>
      <c r="I133" s="3"/>
      <c r="J133" s="3"/>
      <c r="K133" s="3"/>
      <c r="L133" s="3"/>
      <c r="M133" s="3"/>
      <c r="N133" s="3"/>
      <c r="O133" s="3"/>
      <c r="P133" s="3"/>
      <c r="Q133" s="3"/>
    </row>
    <row r="134" spans="1:17">
      <c r="A134" s="3"/>
      <c r="B134" s="3"/>
      <c r="C134" s="3"/>
      <c r="D134" s="3"/>
      <c r="E134" s="3"/>
      <c r="G134" s="3"/>
      <c r="H134" s="3"/>
      <c r="I134" s="3"/>
      <c r="J134" s="3"/>
      <c r="K134" s="3"/>
      <c r="L134" s="3"/>
      <c r="M134" s="3"/>
      <c r="N134" s="3"/>
      <c r="O134" s="3"/>
      <c r="P134" s="3"/>
      <c r="Q134" s="3"/>
    </row>
    <row r="135" spans="1:17">
      <c r="A135" s="3"/>
      <c r="B135" s="3"/>
      <c r="C135" s="3"/>
      <c r="D135" s="3"/>
      <c r="E135" s="3"/>
      <c r="G135" s="3"/>
      <c r="H135" s="3"/>
      <c r="I135" s="3"/>
      <c r="J135" s="3"/>
      <c r="K135" s="3"/>
      <c r="L135" s="3"/>
      <c r="M135" s="3"/>
      <c r="N135" s="3"/>
      <c r="O135" s="3"/>
      <c r="P135" s="3"/>
      <c r="Q135" s="3"/>
    </row>
    <row r="136" spans="1:17">
      <c r="A136" s="3"/>
      <c r="B136" s="3"/>
      <c r="C136" s="3"/>
      <c r="D136" s="3"/>
      <c r="E136" s="3"/>
      <c r="G136" s="3"/>
      <c r="H136" s="3"/>
      <c r="I136" s="3"/>
      <c r="J136" s="3"/>
      <c r="K136" s="3"/>
      <c r="L136" s="3"/>
      <c r="M136" s="3"/>
      <c r="N136" s="3"/>
      <c r="O136" s="3"/>
      <c r="P136" s="3"/>
      <c r="Q136" s="3"/>
    </row>
    <row r="137" spans="1:17">
      <c r="A137" s="3"/>
      <c r="B137" s="3"/>
      <c r="C137" s="3"/>
      <c r="D137" s="3"/>
      <c r="E137" s="3"/>
      <c r="G137" s="3"/>
      <c r="H137" s="3"/>
      <c r="I137" s="3"/>
      <c r="J137" s="3"/>
      <c r="K137" s="3"/>
      <c r="L137" s="3"/>
      <c r="M137" s="3"/>
      <c r="N137" s="3"/>
      <c r="O137" s="3"/>
      <c r="P137" s="3"/>
      <c r="Q137" s="3"/>
    </row>
    <row r="138" spans="1:17">
      <c r="A138" s="3"/>
      <c r="B138" s="3"/>
      <c r="C138" s="3"/>
      <c r="D138" s="3"/>
      <c r="E138" s="3"/>
      <c r="G138" s="3"/>
      <c r="H138" s="3"/>
      <c r="I138" s="3"/>
      <c r="J138" s="3"/>
      <c r="K138" s="3"/>
      <c r="L138" s="3"/>
      <c r="M138" s="3"/>
      <c r="N138" s="3"/>
      <c r="O138" s="3"/>
      <c r="P138" s="3"/>
      <c r="Q138" s="3"/>
    </row>
    <row r="139" spans="1:17">
      <c r="A139" s="3"/>
      <c r="B139" s="3"/>
      <c r="C139" s="3"/>
      <c r="D139" s="3"/>
      <c r="E139" s="3"/>
      <c r="G139" s="3"/>
      <c r="H139" s="3"/>
      <c r="I139" s="3"/>
      <c r="J139" s="3"/>
      <c r="K139" s="3"/>
      <c r="L139" s="3"/>
      <c r="M139" s="3"/>
      <c r="N139" s="3"/>
      <c r="O139" s="3"/>
      <c r="P139" s="3"/>
      <c r="Q139" s="3"/>
    </row>
    <row r="140" spans="1:17">
      <c r="A140" s="3"/>
      <c r="B140" s="3"/>
      <c r="C140" s="3"/>
      <c r="D140" s="3"/>
      <c r="E140" s="3"/>
      <c r="G140" s="3"/>
      <c r="H140" s="3"/>
      <c r="I140" s="3"/>
      <c r="J140" s="3"/>
      <c r="K140" s="3"/>
      <c r="L140" s="3"/>
      <c r="M140" s="3"/>
      <c r="N140" s="3"/>
      <c r="O140" s="3"/>
      <c r="P140" s="3"/>
      <c r="Q140" s="3"/>
    </row>
    <row r="141" spans="1:17">
      <c r="A141" s="3"/>
      <c r="B141" s="3"/>
      <c r="C141" s="3"/>
      <c r="D141" s="3"/>
      <c r="E141" s="3"/>
      <c r="G141" s="3"/>
      <c r="H141" s="3"/>
      <c r="I141" s="3"/>
      <c r="J141" s="3"/>
      <c r="K141" s="3"/>
      <c r="L141" s="3"/>
      <c r="M141" s="3"/>
      <c r="N141" s="3"/>
      <c r="O141" s="3"/>
      <c r="P141" s="3"/>
      <c r="Q141" s="3"/>
    </row>
    <row r="142" spans="1:17">
      <c r="A142" s="3"/>
      <c r="B142" s="3"/>
      <c r="C142" s="3"/>
      <c r="D142" s="3"/>
      <c r="E142" s="3"/>
      <c r="G142" s="3"/>
      <c r="H142" s="3"/>
      <c r="I142" s="3"/>
      <c r="J142" s="3"/>
      <c r="K142" s="3"/>
      <c r="L142" s="3"/>
      <c r="M142" s="3"/>
      <c r="N142" s="3"/>
      <c r="O142" s="3"/>
      <c r="P142" s="3"/>
      <c r="Q142" s="3"/>
    </row>
    <row r="143" spans="1:17">
      <c r="A143" s="3"/>
      <c r="B143" s="3"/>
      <c r="C143" s="3"/>
      <c r="D143" s="3"/>
      <c r="E143" s="3"/>
      <c r="G143" s="3"/>
      <c r="H143" s="3"/>
      <c r="I143" s="3"/>
      <c r="J143" s="3"/>
      <c r="K143" s="3"/>
      <c r="L143" s="3"/>
      <c r="M143" s="3"/>
      <c r="N143" s="3"/>
      <c r="O143" s="3"/>
      <c r="P143" s="3"/>
      <c r="Q143" s="3"/>
    </row>
    <row r="144" spans="1:17">
      <c r="A144" s="3"/>
      <c r="B144" s="3"/>
      <c r="C144" s="3"/>
      <c r="D144" s="3"/>
      <c r="E144" s="3"/>
      <c r="G144" s="3"/>
      <c r="H144" s="3"/>
      <c r="I144" s="3"/>
      <c r="J144" s="3"/>
      <c r="K144" s="3"/>
      <c r="L144" s="3"/>
      <c r="M144" s="3"/>
      <c r="N144" s="3"/>
      <c r="O144" s="3"/>
      <c r="P144" s="3"/>
      <c r="Q144" s="3"/>
    </row>
    <row r="145" spans="1:17">
      <c r="A145" s="3"/>
      <c r="B145" s="3"/>
      <c r="C145" s="3"/>
      <c r="D145" s="3"/>
      <c r="E145" s="3"/>
      <c r="G145" s="3"/>
      <c r="H145" s="3"/>
      <c r="I145" s="3"/>
      <c r="J145" s="3"/>
      <c r="K145" s="3"/>
      <c r="L145" s="3"/>
      <c r="M145" s="3"/>
      <c r="N145" s="3"/>
      <c r="O145" s="3"/>
      <c r="P145" s="3"/>
      <c r="Q145" s="3"/>
    </row>
    <row r="146" spans="1:17">
      <c r="A146" s="3"/>
      <c r="B146" s="3"/>
      <c r="C146" s="3"/>
      <c r="D146" s="3"/>
      <c r="E146" s="3"/>
      <c r="G146" s="3"/>
      <c r="H146" s="3"/>
      <c r="I146" s="3"/>
      <c r="J146" s="3"/>
      <c r="K146" s="3"/>
      <c r="L146" s="3"/>
      <c r="M146" s="3"/>
      <c r="N146" s="3"/>
      <c r="O146" s="3"/>
      <c r="P146" s="3"/>
      <c r="Q146" s="3"/>
    </row>
    <row r="147" spans="1:17">
      <c r="A147" s="3"/>
      <c r="B147" s="3"/>
      <c r="C147" s="3"/>
      <c r="D147" s="3"/>
      <c r="E147" s="3"/>
      <c r="G147" s="3"/>
      <c r="H147" s="3"/>
      <c r="I147" s="3"/>
      <c r="J147" s="3"/>
      <c r="K147" s="3"/>
      <c r="L147" s="3"/>
      <c r="M147" s="3"/>
      <c r="N147" s="3"/>
      <c r="O147" s="3"/>
      <c r="P147" s="3"/>
      <c r="Q147" s="3"/>
    </row>
    <row r="148" spans="1:17">
      <c r="A148" s="3"/>
      <c r="B148" s="3"/>
      <c r="C148" s="3"/>
      <c r="D148" s="3"/>
      <c r="E148" s="3"/>
      <c r="G148" s="3"/>
      <c r="H148" s="3"/>
      <c r="I148" s="3"/>
      <c r="J148" s="3"/>
      <c r="K148" s="3"/>
      <c r="L148" s="3"/>
      <c r="M148" s="3"/>
      <c r="N148" s="3"/>
      <c r="O148" s="3"/>
      <c r="P148" s="3"/>
      <c r="Q148" s="3"/>
    </row>
    <row r="149" spans="1:17">
      <c r="A149" s="3"/>
      <c r="B149" s="3"/>
      <c r="C149" s="3"/>
      <c r="D149" s="3"/>
      <c r="E149" s="3"/>
      <c r="G149" s="3"/>
      <c r="H149" s="3"/>
      <c r="I149" s="3"/>
      <c r="J149" s="3"/>
      <c r="K149" s="3"/>
      <c r="L149" s="3"/>
      <c r="M149" s="3"/>
      <c r="N149" s="3"/>
      <c r="O149" s="3"/>
      <c r="P149" s="3"/>
      <c r="Q149" s="3"/>
    </row>
    <row r="150" spans="1:17">
      <c r="A150" s="3"/>
      <c r="B150" s="3"/>
      <c r="C150" s="3"/>
      <c r="D150" s="3"/>
      <c r="E150" s="3"/>
      <c r="G150" s="3"/>
      <c r="H150" s="3"/>
      <c r="I150" s="3"/>
      <c r="J150" s="3"/>
      <c r="K150" s="3"/>
      <c r="L150" s="3"/>
      <c r="M150" s="3"/>
      <c r="N150" s="3"/>
      <c r="O150" s="3"/>
      <c r="P150" s="3"/>
      <c r="Q150" s="3"/>
    </row>
    <row r="151" spans="1:17">
      <c r="A151" s="3"/>
      <c r="B151" s="3"/>
      <c r="C151" s="3"/>
      <c r="D151" s="3"/>
      <c r="E151" s="3"/>
      <c r="G151" s="3"/>
      <c r="H151" s="3"/>
      <c r="I151" s="3"/>
      <c r="J151" s="3"/>
      <c r="K151" s="3"/>
      <c r="L151" s="3"/>
      <c r="M151" s="3"/>
      <c r="N151" s="3"/>
      <c r="O151" s="3"/>
      <c r="P151" s="3"/>
      <c r="Q151" s="3"/>
    </row>
    <row r="152" spans="1:17">
      <c r="A152" s="3"/>
      <c r="B152" s="3"/>
      <c r="C152" s="3"/>
      <c r="D152" s="3"/>
      <c r="E152" s="3"/>
      <c r="G152" s="3"/>
      <c r="H152" s="3"/>
      <c r="I152" s="3"/>
      <c r="J152" s="3"/>
      <c r="K152" s="3"/>
      <c r="L152" s="3"/>
      <c r="M152" s="3"/>
      <c r="N152" s="3"/>
      <c r="O152" s="3"/>
      <c r="P152" s="3"/>
      <c r="Q152" s="3"/>
    </row>
    <row r="153" spans="1:17">
      <c r="A153" s="3"/>
      <c r="B153" s="3"/>
      <c r="C153" s="3"/>
      <c r="D153" s="3"/>
      <c r="E153" s="3"/>
      <c r="G153" s="3"/>
      <c r="H153" s="3"/>
      <c r="I153" s="3"/>
      <c r="J153" s="3"/>
      <c r="K153" s="3"/>
      <c r="L153" s="3"/>
      <c r="M153" s="3"/>
      <c r="N153" s="3"/>
      <c r="O153" s="3"/>
      <c r="P153" s="3"/>
      <c r="Q153" s="3"/>
    </row>
    <row r="154" spans="1:17">
      <c r="A154" s="3"/>
      <c r="B154" s="3"/>
      <c r="C154" s="3"/>
      <c r="D154" s="3"/>
      <c r="E154" s="3"/>
      <c r="G154" s="3"/>
      <c r="H154" s="3"/>
      <c r="I154" s="3"/>
      <c r="J154" s="3"/>
      <c r="K154" s="3"/>
      <c r="L154" s="3"/>
      <c r="M154" s="3"/>
      <c r="N154" s="3"/>
      <c r="O154" s="3"/>
      <c r="P154" s="3"/>
      <c r="Q154" s="3"/>
    </row>
    <row r="155" spans="1:17">
      <c r="A155" s="3"/>
      <c r="B155" s="3"/>
      <c r="C155" s="3"/>
      <c r="D155" s="3"/>
      <c r="E155" s="3"/>
      <c r="G155" s="3"/>
      <c r="H155" s="3"/>
      <c r="I155" s="3"/>
      <c r="J155" s="3"/>
      <c r="K155" s="3"/>
      <c r="L155" s="3"/>
      <c r="M155" s="3"/>
      <c r="N155" s="3"/>
      <c r="O155" s="3"/>
      <c r="P155" s="3"/>
      <c r="Q155" s="3"/>
    </row>
    <row r="156" spans="1:17">
      <c r="A156" s="3"/>
      <c r="B156" s="3"/>
      <c r="C156" s="3"/>
      <c r="D156" s="3"/>
      <c r="E156" s="3"/>
      <c r="G156" s="3"/>
      <c r="H156" s="3"/>
      <c r="I156" s="3"/>
      <c r="J156" s="3"/>
      <c r="K156" s="3"/>
      <c r="L156" s="3"/>
      <c r="M156" s="3"/>
      <c r="N156" s="3"/>
      <c r="O156" s="3"/>
      <c r="P156" s="3"/>
      <c r="Q156" s="3"/>
    </row>
    <row r="157" spans="1:17">
      <c r="A157" s="3"/>
      <c r="B157" s="3"/>
      <c r="C157" s="3"/>
      <c r="D157" s="3"/>
      <c r="E157" s="3"/>
      <c r="G157" s="3"/>
      <c r="H157" s="3"/>
      <c r="I157" s="3"/>
      <c r="J157" s="3"/>
      <c r="K157" s="3"/>
      <c r="L157" s="3"/>
      <c r="M157" s="3"/>
      <c r="N157" s="3"/>
      <c r="O157" s="3"/>
      <c r="P157" s="3"/>
      <c r="Q157" s="3"/>
    </row>
    <row r="158" spans="1:17">
      <c r="A158" s="3"/>
      <c r="B158" s="3"/>
      <c r="C158" s="3"/>
      <c r="D158" s="3"/>
      <c r="E158" s="3"/>
      <c r="G158" s="3"/>
      <c r="H158" s="3"/>
      <c r="I158" s="3"/>
      <c r="J158" s="3"/>
      <c r="K158" s="3"/>
      <c r="L158" s="3"/>
      <c r="M158" s="3"/>
      <c r="N158" s="3"/>
      <c r="O158" s="3"/>
      <c r="P158" s="3"/>
      <c r="Q158" s="3"/>
    </row>
    <row r="159" spans="1:17">
      <c r="A159" s="3"/>
      <c r="B159" s="3"/>
      <c r="C159" s="3"/>
      <c r="D159" s="3"/>
      <c r="E159" s="3"/>
      <c r="G159" s="3"/>
      <c r="H159" s="3"/>
      <c r="I159" s="3"/>
      <c r="J159" s="3"/>
      <c r="K159" s="3"/>
      <c r="L159" s="3"/>
      <c r="M159" s="3"/>
      <c r="N159" s="3"/>
      <c r="O159" s="3"/>
      <c r="P159" s="3"/>
      <c r="Q159" s="3"/>
    </row>
    <row r="160" spans="1:17">
      <c r="A160" s="3"/>
      <c r="B160" s="3"/>
      <c r="C160" s="3"/>
      <c r="D160" s="3"/>
      <c r="E160" s="3"/>
      <c r="G160" s="3"/>
      <c r="H160" s="3"/>
      <c r="I160" s="3"/>
      <c r="J160" s="3"/>
      <c r="K160" s="3"/>
      <c r="L160" s="3"/>
      <c r="M160" s="3"/>
      <c r="N160" s="3"/>
      <c r="O160" s="3"/>
      <c r="P160" s="3"/>
      <c r="Q160" s="3"/>
    </row>
    <row r="161" spans="1:17">
      <c r="A161" s="3"/>
      <c r="B161" s="3"/>
      <c r="C161" s="3"/>
      <c r="D161" s="3"/>
      <c r="E161" s="3"/>
      <c r="G161" s="3"/>
      <c r="H161" s="3"/>
      <c r="I161" s="3"/>
      <c r="J161" s="3"/>
      <c r="K161" s="3"/>
      <c r="L161" s="3"/>
      <c r="M161" s="3"/>
      <c r="N161" s="3"/>
      <c r="O161" s="3"/>
      <c r="P161" s="3"/>
      <c r="Q161" s="3"/>
    </row>
    <row r="162" spans="1:17">
      <c r="A162" s="3"/>
      <c r="B162" s="3"/>
      <c r="C162" s="3"/>
      <c r="D162" s="3"/>
      <c r="E162" s="3"/>
      <c r="G162" s="3"/>
      <c r="H162" s="3"/>
      <c r="I162" s="3"/>
      <c r="J162" s="3"/>
      <c r="K162" s="3"/>
      <c r="L162" s="3"/>
      <c r="M162" s="3"/>
      <c r="N162" s="3"/>
      <c r="O162" s="3"/>
      <c r="P162" s="3"/>
      <c r="Q162" s="3"/>
    </row>
    <row r="163" spans="1:17">
      <c r="A163" s="3"/>
      <c r="B163" s="3"/>
      <c r="C163" s="3"/>
      <c r="D163" s="3"/>
      <c r="E163" s="3"/>
      <c r="G163" s="3"/>
      <c r="H163" s="3"/>
      <c r="I163" s="3"/>
      <c r="J163" s="3"/>
      <c r="K163" s="3"/>
      <c r="L163" s="3"/>
      <c r="M163" s="3"/>
      <c r="N163" s="3"/>
      <c r="O163" s="3"/>
      <c r="P163" s="3"/>
      <c r="Q163" s="3"/>
    </row>
    <row r="164" spans="1:17">
      <c r="A164" s="3"/>
      <c r="B164" s="3"/>
      <c r="C164" s="3"/>
      <c r="D164" s="3"/>
      <c r="E164" s="3"/>
      <c r="G164" s="3"/>
      <c r="H164" s="3"/>
      <c r="I164" s="3"/>
      <c r="J164" s="3"/>
      <c r="K164" s="3"/>
      <c r="L164" s="3"/>
      <c r="M164" s="3"/>
      <c r="N164" s="3"/>
      <c r="O164" s="3"/>
      <c r="P164" s="3"/>
      <c r="Q164" s="3"/>
    </row>
    <row r="165" spans="1:17">
      <c r="A165" s="3"/>
      <c r="B165" s="3"/>
      <c r="C165" s="3"/>
      <c r="D165" s="3"/>
      <c r="E165" s="3"/>
      <c r="G165" s="3"/>
      <c r="H165" s="3"/>
      <c r="I165" s="3"/>
      <c r="J165" s="3"/>
      <c r="K165" s="3"/>
      <c r="L165" s="3"/>
      <c r="M165" s="3"/>
      <c r="N165" s="3"/>
      <c r="O165" s="3"/>
      <c r="P165" s="3"/>
      <c r="Q165" s="3"/>
    </row>
    <row r="166" spans="1:17">
      <c r="A166" s="3"/>
      <c r="B166" s="3"/>
      <c r="C166" s="3"/>
      <c r="D166" s="3"/>
      <c r="E166" s="3"/>
      <c r="G166" s="3"/>
      <c r="H166" s="3"/>
      <c r="I166" s="3"/>
      <c r="J166" s="3"/>
      <c r="K166" s="3"/>
      <c r="L166" s="3"/>
      <c r="M166" s="3"/>
      <c r="N166" s="3"/>
      <c r="O166" s="3"/>
      <c r="P166" s="3"/>
      <c r="Q166" s="3"/>
    </row>
    <row r="167" spans="1:17">
      <c r="A167" s="3"/>
      <c r="B167" s="3"/>
      <c r="C167" s="3"/>
      <c r="D167" s="3"/>
      <c r="E167" s="3"/>
      <c r="G167" s="3"/>
      <c r="H167" s="3"/>
      <c r="I167" s="3"/>
      <c r="J167" s="3"/>
      <c r="K167" s="3"/>
      <c r="L167" s="3"/>
      <c r="M167" s="3"/>
      <c r="N167" s="3"/>
      <c r="O167" s="3"/>
      <c r="P167" s="3"/>
      <c r="Q167" s="3"/>
    </row>
    <row r="168" spans="1:17">
      <c r="A168" s="3"/>
      <c r="B168" s="3"/>
      <c r="C168" s="3"/>
      <c r="D168" s="3"/>
      <c r="E168" s="3"/>
      <c r="G168" s="3"/>
      <c r="H168" s="3"/>
      <c r="I168" s="3"/>
      <c r="J168" s="3"/>
      <c r="K168" s="3"/>
      <c r="L168" s="3"/>
      <c r="M168" s="3"/>
      <c r="N168" s="3"/>
      <c r="O168" s="3"/>
      <c r="P168" s="3"/>
      <c r="Q168" s="3"/>
    </row>
    <row r="169" spans="1:17">
      <c r="A169" s="3"/>
      <c r="B169" s="3"/>
      <c r="C169" s="3"/>
      <c r="D169" s="3"/>
      <c r="E169" s="3"/>
      <c r="G169" s="3"/>
      <c r="H169" s="3"/>
      <c r="I169" s="3"/>
      <c r="J169" s="3"/>
      <c r="K169" s="3"/>
      <c r="L169" s="3"/>
      <c r="M169" s="3"/>
      <c r="N169" s="3"/>
      <c r="O169" s="3"/>
      <c r="P169" s="3"/>
      <c r="Q169" s="3"/>
    </row>
    <row r="170" spans="1:17">
      <c r="A170" s="3"/>
      <c r="B170" s="3"/>
      <c r="C170" s="3"/>
      <c r="D170" s="3"/>
      <c r="E170" s="3"/>
      <c r="G170" s="3"/>
      <c r="H170" s="3"/>
      <c r="I170" s="3"/>
      <c r="J170" s="3"/>
      <c r="K170" s="3"/>
      <c r="L170" s="3"/>
      <c r="M170" s="3"/>
      <c r="N170" s="3"/>
      <c r="O170" s="3"/>
      <c r="P170" s="3"/>
      <c r="Q170" s="3"/>
    </row>
    <row r="171" spans="1:17">
      <c r="A171" s="3"/>
      <c r="B171" s="3"/>
      <c r="C171" s="3"/>
      <c r="D171" s="3"/>
      <c r="E171" s="3"/>
      <c r="G171" s="3"/>
      <c r="H171" s="3"/>
      <c r="I171" s="3"/>
      <c r="J171" s="3"/>
      <c r="K171" s="3"/>
      <c r="L171" s="3"/>
      <c r="M171" s="3"/>
      <c r="N171" s="3"/>
      <c r="O171" s="3"/>
      <c r="P171" s="3"/>
      <c r="Q171" s="3"/>
    </row>
    <row r="172" spans="1:17">
      <c r="A172" s="3"/>
      <c r="B172" s="3"/>
      <c r="C172" s="3"/>
      <c r="D172" s="3"/>
      <c r="E172" s="3"/>
      <c r="G172" s="3"/>
      <c r="H172" s="3"/>
      <c r="I172" s="3"/>
      <c r="J172" s="3"/>
      <c r="K172" s="3"/>
      <c r="L172" s="3"/>
      <c r="M172" s="3"/>
      <c r="N172" s="3"/>
      <c r="O172" s="3"/>
      <c r="P172" s="3"/>
      <c r="Q172" s="3"/>
    </row>
    <row r="173" spans="1:17">
      <c r="A173" s="3"/>
      <c r="B173" s="3"/>
      <c r="C173" s="3"/>
      <c r="D173" s="3"/>
      <c r="E173" s="3"/>
      <c r="G173" s="3"/>
      <c r="H173" s="3"/>
      <c r="I173" s="3"/>
      <c r="J173" s="3"/>
      <c r="K173" s="3"/>
      <c r="L173" s="3"/>
      <c r="M173" s="3"/>
      <c r="N173" s="3"/>
      <c r="O173" s="3"/>
      <c r="P173" s="3"/>
      <c r="Q173" s="3"/>
    </row>
    <row r="174" spans="1:17">
      <c r="A174" s="3"/>
      <c r="B174" s="3"/>
      <c r="C174" s="3"/>
      <c r="D174" s="3"/>
      <c r="E174" s="3"/>
      <c r="G174" s="3"/>
      <c r="H174" s="3"/>
      <c r="I174" s="3"/>
      <c r="J174" s="3"/>
      <c r="K174" s="3"/>
      <c r="L174" s="3"/>
      <c r="M174" s="3"/>
      <c r="N174" s="3"/>
      <c r="O174" s="3"/>
      <c r="P174" s="3"/>
      <c r="Q174" s="3"/>
    </row>
    <row r="175" spans="1:17">
      <c r="A175" s="3"/>
      <c r="B175" s="3"/>
      <c r="C175" s="3"/>
      <c r="D175" s="3"/>
      <c r="E175" s="3"/>
      <c r="G175" s="3"/>
      <c r="H175" s="3"/>
      <c r="I175" s="3"/>
      <c r="J175" s="3"/>
      <c r="K175" s="3"/>
      <c r="L175" s="3"/>
      <c r="M175" s="3"/>
      <c r="N175" s="3"/>
      <c r="O175" s="3"/>
      <c r="P175" s="3"/>
      <c r="Q175" s="3"/>
    </row>
    <row r="176" spans="1:17">
      <c r="A176" s="3"/>
      <c r="B176" s="3"/>
      <c r="C176" s="3"/>
      <c r="D176" s="3"/>
      <c r="E176" s="3"/>
      <c r="G176" s="3"/>
      <c r="H176" s="3"/>
      <c r="I176" s="3"/>
      <c r="J176" s="3"/>
      <c r="K176" s="3"/>
      <c r="L176" s="3"/>
      <c r="M176" s="3"/>
      <c r="N176" s="3"/>
      <c r="O176" s="3"/>
      <c r="P176" s="3"/>
      <c r="Q176" s="3"/>
    </row>
    <row r="177" spans="1:17">
      <c r="A177" s="3"/>
      <c r="B177" s="3"/>
      <c r="C177" s="3"/>
      <c r="D177" s="3"/>
      <c r="E177" s="3"/>
      <c r="G177" s="3"/>
      <c r="H177" s="3"/>
      <c r="I177" s="3"/>
      <c r="J177" s="3"/>
      <c r="K177" s="3"/>
      <c r="L177" s="3"/>
      <c r="M177" s="3"/>
      <c r="N177" s="3"/>
      <c r="O177" s="3"/>
      <c r="P177" s="3"/>
      <c r="Q177" s="3"/>
    </row>
    <row r="178" spans="1:17">
      <c r="A178" s="3"/>
      <c r="B178" s="3"/>
      <c r="C178" s="3"/>
      <c r="D178" s="3"/>
      <c r="E178" s="3"/>
      <c r="G178" s="3"/>
      <c r="H178" s="3"/>
      <c r="I178" s="3"/>
      <c r="J178" s="3"/>
      <c r="K178" s="3"/>
      <c r="L178" s="3"/>
      <c r="M178" s="3"/>
      <c r="N178" s="3"/>
      <c r="O178" s="3"/>
      <c r="P178" s="3"/>
      <c r="Q178" s="3"/>
    </row>
    <row r="179" spans="1:17">
      <c r="A179" s="3"/>
      <c r="B179" s="3"/>
      <c r="C179" s="3"/>
      <c r="D179" s="3"/>
      <c r="E179" s="3"/>
      <c r="G179" s="3"/>
      <c r="H179" s="3"/>
      <c r="I179" s="3"/>
      <c r="J179" s="3"/>
      <c r="K179" s="3"/>
      <c r="L179" s="3"/>
      <c r="M179" s="3"/>
      <c r="N179" s="3"/>
      <c r="O179" s="3"/>
      <c r="P179" s="3"/>
      <c r="Q179" s="3"/>
    </row>
    <row r="180" spans="1:17">
      <c r="A180" s="3"/>
      <c r="B180" s="3"/>
      <c r="C180" s="3"/>
      <c r="D180" s="3"/>
      <c r="E180" s="3"/>
      <c r="G180" s="3"/>
      <c r="H180" s="3"/>
      <c r="I180" s="3"/>
      <c r="J180" s="3"/>
      <c r="K180" s="3"/>
      <c r="L180" s="3"/>
      <c r="M180" s="3"/>
      <c r="N180" s="3"/>
      <c r="O180" s="3"/>
      <c r="P180" s="3"/>
      <c r="Q180" s="3"/>
    </row>
    <row r="181" spans="1:17">
      <c r="A181" s="3"/>
      <c r="B181" s="3"/>
      <c r="C181" s="3"/>
      <c r="D181" s="3"/>
      <c r="E181" s="3"/>
      <c r="G181" s="3"/>
      <c r="H181" s="3"/>
      <c r="I181" s="3"/>
      <c r="J181" s="3"/>
      <c r="K181" s="3"/>
      <c r="L181" s="3"/>
      <c r="M181" s="3"/>
      <c r="N181" s="3"/>
      <c r="O181" s="3"/>
      <c r="P181" s="3"/>
      <c r="Q181" s="3"/>
    </row>
    <row r="182" spans="1:17">
      <c r="A182" s="3"/>
      <c r="B182" s="3"/>
      <c r="C182" s="3"/>
      <c r="D182" s="3"/>
      <c r="E182" s="3"/>
      <c r="G182" s="3"/>
      <c r="H182" s="3"/>
      <c r="I182" s="3"/>
      <c r="J182" s="3"/>
      <c r="K182" s="3"/>
      <c r="L182" s="3"/>
      <c r="M182" s="3"/>
      <c r="N182" s="3"/>
      <c r="O182" s="3"/>
      <c r="P182" s="3"/>
      <c r="Q182" s="3"/>
    </row>
    <row r="183" spans="1:17">
      <c r="A183" s="3"/>
      <c r="B183" s="3"/>
      <c r="C183" s="3"/>
      <c r="D183" s="3"/>
      <c r="E183" s="3"/>
      <c r="G183" s="3"/>
      <c r="H183" s="3"/>
      <c r="I183" s="3"/>
      <c r="J183" s="3"/>
      <c r="K183" s="3"/>
      <c r="L183" s="3"/>
      <c r="M183" s="3"/>
      <c r="N183" s="3"/>
      <c r="O183" s="3"/>
      <c r="P183" s="3"/>
      <c r="Q183" s="3"/>
    </row>
    <row r="184" spans="1:17">
      <c r="A184" s="3"/>
      <c r="B184" s="3"/>
      <c r="C184" s="3"/>
      <c r="D184" s="3"/>
      <c r="E184" s="3"/>
      <c r="G184" s="3"/>
      <c r="H184" s="3"/>
      <c r="I184" s="3"/>
      <c r="J184" s="3"/>
      <c r="K184" s="3"/>
      <c r="L184" s="3"/>
      <c r="M184" s="3"/>
      <c r="N184" s="3"/>
      <c r="O184" s="3"/>
      <c r="P184" s="3"/>
      <c r="Q184" s="3"/>
    </row>
    <row r="185" spans="1:17">
      <c r="A185" s="3"/>
      <c r="B185" s="3"/>
      <c r="C185" s="3"/>
      <c r="D185" s="3"/>
      <c r="E185" s="3"/>
      <c r="G185" s="3"/>
      <c r="H185" s="3"/>
      <c r="I185" s="3"/>
      <c r="J185" s="3"/>
      <c r="K185" s="3"/>
      <c r="L185" s="3"/>
      <c r="M185" s="3"/>
      <c r="N185" s="3"/>
      <c r="O185" s="3"/>
      <c r="P185" s="3"/>
      <c r="Q185" s="3"/>
    </row>
    <row r="186" spans="1:17">
      <c r="A186" s="3"/>
      <c r="B186" s="3"/>
      <c r="C186" s="3"/>
      <c r="D186" s="3"/>
      <c r="E186" s="3"/>
      <c r="G186" s="3"/>
      <c r="H186" s="3"/>
      <c r="I186" s="3"/>
      <c r="J186" s="3"/>
      <c r="K186" s="3"/>
      <c r="L186" s="3"/>
      <c r="M186" s="3"/>
      <c r="N186" s="3"/>
      <c r="O186" s="3"/>
      <c r="P186" s="3"/>
      <c r="Q186" s="3"/>
    </row>
    <row r="187" spans="1:17">
      <c r="A187" s="3"/>
      <c r="B187" s="3"/>
      <c r="C187" s="3"/>
      <c r="D187" s="3"/>
      <c r="E187" s="3"/>
      <c r="G187" s="3"/>
      <c r="H187" s="3"/>
      <c r="I187" s="3"/>
      <c r="J187" s="3"/>
      <c r="K187" s="3"/>
      <c r="L187" s="3"/>
      <c r="M187" s="3"/>
      <c r="N187" s="3"/>
      <c r="O187" s="3"/>
      <c r="P187" s="3"/>
      <c r="Q187" s="3"/>
    </row>
    <row r="188" spans="1:17">
      <c r="A188" s="3"/>
      <c r="B188" s="3"/>
      <c r="C188" s="3"/>
      <c r="D188" s="3"/>
      <c r="E188" s="3"/>
      <c r="G188" s="3"/>
      <c r="H188" s="3"/>
      <c r="I188" s="3"/>
      <c r="J188" s="3"/>
      <c r="K188" s="3"/>
      <c r="L188" s="3"/>
      <c r="M188" s="3"/>
      <c r="N188" s="3"/>
      <c r="O188" s="3"/>
      <c r="P188" s="3"/>
      <c r="Q188" s="3"/>
    </row>
    <row r="189" spans="1:17">
      <c r="A189" s="3"/>
      <c r="B189" s="3"/>
      <c r="C189" s="3"/>
      <c r="D189" s="3"/>
      <c r="E189" s="3"/>
      <c r="G189" s="3"/>
      <c r="H189" s="3"/>
      <c r="I189" s="3"/>
      <c r="J189" s="3"/>
      <c r="K189" s="3"/>
      <c r="L189" s="3"/>
      <c r="M189" s="3"/>
      <c r="N189" s="3"/>
      <c r="O189" s="3"/>
      <c r="P189" s="3"/>
      <c r="Q189" s="3"/>
    </row>
    <row r="190" spans="1:17">
      <c r="A190" s="3"/>
      <c r="B190" s="3"/>
      <c r="C190" s="3"/>
      <c r="D190" s="3"/>
      <c r="E190" s="3"/>
      <c r="G190" s="3"/>
      <c r="H190" s="3"/>
      <c r="I190" s="3"/>
      <c r="J190" s="3"/>
      <c r="K190" s="3"/>
      <c r="L190" s="3"/>
      <c r="M190" s="3"/>
      <c r="N190" s="3"/>
      <c r="O190" s="3"/>
      <c r="P190" s="3"/>
      <c r="Q190" s="3"/>
    </row>
    <row r="191" spans="1:17">
      <c r="A191" s="3"/>
      <c r="B191" s="3"/>
      <c r="C191" s="3"/>
      <c r="D191" s="3"/>
      <c r="E191" s="3"/>
      <c r="G191" s="3"/>
      <c r="H191" s="3"/>
      <c r="I191" s="3"/>
      <c r="J191" s="3"/>
      <c r="K191" s="3"/>
      <c r="L191" s="3"/>
      <c r="M191" s="3"/>
      <c r="N191" s="3"/>
      <c r="O191" s="3"/>
      <c r="P191" s="3"/>
      <c r="Q191" s="3"/>
    </row>
    <row r="192" spans="1:17">
      <c r="A192" s="3"/>
      <c r="B192" s="3"/>
      <c r="C192" s="3"/>
      <c r="D192" s="3"/>
      <c r="E192" s="3"/>
      <c r="G192" s="3"/>
      <c r="H192" s="3"/>
      <c r="I192" s="3"/>
      <c r="J192" s="3"/>
      <c r="K192" s="3"/>
      <c r="L192" s="3"/>
      <c r="M192" s="3"/>
      <c r="N192" s="3"/>
      <c r="O192" s="3"/>
      <c r="P192" s="3"/>
      <c r="Q192" s="3"/>
    </row>
    <row r="193" spans="1:17">
      <c r="A193" s="3"/>
      <c r="B193" s="3"/>
      <c r="C193" s="3"/>
      <c r="D193" s="3"/>
      <c r="E193" s="3"/>
      <c r="G193" s="3"/>
      <c r="H193" s="3"/>
      <c r="I193" s="3"/>
      <c r="J193" s="3"/>
      <c r="K193" s="3"/>
      <c r="L193" s="3"/>
      <c r="M193" s="3"/>
      <c r="N193" s="3"/>
      <c r="O193" s="3"/>
      <c r="P193" s="3"/>
      <c r="Q193" s="3"/>
    </row>
    <row r="194" spans="1:17">
      <c r="A194" s="3"/>
      <c r="B194" s="3"/>
      <c r="C194" s="3"/>
      <c r="D194" s="3"/>
      <c r="E194" s="3"/>
      <c r="F194" s="3"/>
      <c r="G194" s="3"/>
      <c r="H194" s="3"/>
      <c r="I194" s="3"/>
      <c r="J194" s="3"/>
      <c r="K194" s="3"/>
      <c r="L194" s="3"/>
      <c r="M194" s="3"/>
      <c r="N194" s="3"/>
      <c r="O194" s="3"/>
      <c r="P194" s="3"/>
      <c r="Q194" s="3"/>
    </row>
    <row r="195" spans="1:17">
      <c r="A195" s="3"/>
      <c r="B195" s="3"/>
      <c r="C195" s="3"/>
      <c r="D195" s="3"/>
      <c r="E195" s="3"/>
      <c r="F195" s="3"/>
      <c r="G195" s="3"/>
      <c r="H195" s="3"/>
      <c r="I195" s="3"/>
      <c r="J195" s="3"/>
      <c r="K195" s="3"/>
      <c r="L195" s="3"/>
      <c r="M195" s="3"/>
      <c r="N195" s="3"/>
      <c r="O195" s="3"/>
      <c r="P195" s="3"/>
      <c r="Q195" s="3"/>
    </row>
    <row r="196" spans="1:17">
      <c r="A196" s="3"/>
      <c r="B196" s="3"/>
      <c r="C196" s="3"/>
      <c r="D196" s="3"/>
      <c r="E196" s="3"/>
      <c r="F196" s="3"/>
      <c r="G196" s="3"/>
      <c r="H196" s="3"/>
      <c r="I196" s="3"/>
      <c r="J196" s="3"/>
      <c r="K196" s="3"/>
      <c r="L196" s="3"/>
      <c r="M196" s="3"/>
      <c r="N196" s="3"/>
      <c r="O196" s="3"/>
      <c r="P196" s="3"/>
      <c r="Q196" s="3"/>
    </row>
    <row r="197" spans="1:17">
      <c r="A197" s="3"/>
      <c r="B197" s="3"/>
      <c r="C197" s="3"/>
      <c r="D197" s="3"/>
      <c r="E197" s="3"/>
      <c r="F197" s="3"/>
      <c r="G197" s="3"/>
      <c r="H197" s="3"/>
      <c r="I197" s="3"/>
      <c r="J197" s="3"/>
      <c r="K197" s="3"/>
      <c r="L197" s="3"/>
      <c r="M197" s="3"/>
      <c r="N197" s="3"/>
      <c r="O197" s="3"/>
      <c r="P197" s="3"/>
    </row>
    <row r="198" spans="1:17">
      <c r="A198" s="3"/>
      <c r="B198" s="3"/>
      <c r="C198" s="3"/>
      <c r="D198" s="3"/>
      <c r="E198" s="3"/>
      <c r="F198" s="3"/>
      <c r="G198" s="3"/>
      <c r="H198" s="3"/>
      <c r="I198" s="3"/>
      <c r="J198" s="3"/>
      <c r="K198" s="3"/>
      <c r="L198" s="3"/>
      <c r="M198" s="3"/>
      <c r="N198" s="3"/>
      <c r="O198" s="3"/>
      <c r="P198" s="3"/>
    </row>
    <row r="199" spans="1:17">
      <c r="A199" s="3"/>
      <c r="B199" s="3"/>
      <c r="C199" s="3"/>
      <c r="D199" s="3"/>
      <c r="E199" s="3"/>
      <c r="F199" s="3"/>
      <c r="G199" s="3"/>
      <c r="H199" s="3"/>
      <c r="I199" s="3"/>
      <c r="J199" s="3"/>
      <c r="K199" s="3"/>
      <c r="L199" s="3"/>
      <c r="M199" s="3"/>
      <c r="N199" s="3"/>
      <c r="O199" s="3"/>
      <c r="P199" s="3"/>
    </row>
    <row r="200" spans="1:17">
      <c r="A200" s="3"/>
      <c r="B200" s="3"/>
      <c r="C200" s="3"/>
      <c r="D200" s="3"/>
      <c r="E200" s="3"/>
      <c r="F200" s="3"/>
      <c r="G200" s="3"/>
      <c r="H200" s="3"/>
      <c r="I200" s="3"/>
      <c r="J200" s="3"/>
      <c r="K200" s="3"/>
      <c r="L200" s="3"/>
      <c r="M200" s="3"/>
      <c r="N200" s="3"/>
      <c r="O200" s="3"/>
      <c r="P200" s="3"/>
    </row>
    <row r="201" spans="1:17">
      <c r="A201" s="3"/>
      <c r="B201" s="3"/>
      <c r="C201" s="3"/>
      <c r="D201" s="3"/>
      <c r="E201" s="3"/>
      <c r="F201" s="3"/>
      <c r="G201" s="3"/>
      <c r="H201" s="3"/>
      <c r="I201" s="3"/>
      <c r="J201" s="3"/>
      <c r="K201" s="3"/>
      <c r="L201" s="3"/>
      <c r="M201" s="3"/>
      <c r="N201" s="3"/>
      <c r="O201" s="3"/>
      <c r="P201" s="3"/>
    </row>
    <row r="202" spans="1:17">
      <c r="A202" s="3"/>
      <c r="B202" s="3"/>
      <c r="C202" s="3"/>
      <c r="D202" s="3"/>
      <c r="E202" s="3"/>
      <c r="F202" s="3"/>
      <c r="G202" s="3"/>
      <c r="H202" s="3"/>
      <c r="I202" s="3"/>
      <c r="J202" s="3"/>
      <c r="K202" s="3"/>
      <c r="L202" s="3"/>
      <c r="M202" s="3"/>
      <c r="N202" s="3"/>
      <c r="O202" s="3"/>
      <c r="P202" s="3"/>
    </row>
    <row r="203" spans="1:17">
      <c r="A203" s="3"/>
      <c r="B203" s="3"/>
      <c r="C203" s="3"/>
      <c r="D203" s="3"/>
      <c r="E203" s="3"/>
      <c r="F203" s="3"/>
      <c r="G203" s="3"/>
      <c r="H203" s="3"/>
      <c r="I203" s="3"/>
      <c r="J203" s="3"/>
      <c r="K203" s="3"/>
      <c r="L203" s="3"/>
      <c r="M203" s="3"/>
      <c r="N203" s="3"/>
      <c r="O203" s="3"/>
      <c r="P203" s="3"/>
    </row>
    <row r="204" spans="1:17">
      <c r="A204" s="3"/>
      <c r="B204" s="3"/>
      <c r="C204" s="3"/>
      <c r="D204" s="3"/>
      <c r="E204" s="3"/>
      <c r="F204" s="3"/>
      <c r="G204" s="3"/>
      <c r="H204" s="3"/>
      <c r="I204" s="3"/>
      <c r="J204" s="3"/>
      <c r="K204" s="3"/>
      <c r="L204" s="3"/>
      <c r="M204" s="3"/>
      <c r="N204" s="3"/>
      <c r="O204" s="3"/>
      <c r="P204" s="3"/>
    </row>
    <row r="205" spans="1:17">
      <c r="A205" s="3"/>
      <c r="B205" s="3"/>
      <c r="C205" s="3"/>
      <c r="D205" s="3"/>
      <c r="E205" s="3"/>
      <c r="F205" s="3"/>
      <c r="G205" s="3"/>
      <c r="H205" s="3"/>
      <c r="I205" s="3"/>
      <c r="J205" s="3"/>
      <c r="K205" s="3"/>
      <c r="L205" s="3"/>
      <c r="M205" s="3"/>
      <c r="N205" s="3"/>
      <c r="O205" s="3"/>
      <c r="P205" s="3"/>
    </row>
    <row r="206" spans="1:17">
      <c r="A206" s="3"/>
      <c r="B206" s="3"/>
      <c r="C206" s="3"/>
      <c r="D206" s="3"/>
      <c r="E206" s="3"/>
      <c r="F206" s="3"/>
      <c r="G206" s="3"/>
      <c r="H206" s="3"/>
      <c r="I206" s="3"/>
      <c r="J206" s="3"/>
      <c r="K206" s="3"/>
      <c r="L206" s="3"/>
      <c r="M206" s="3"/>
      <c r="N206" s="3"/>
      <c r="O206" s="3"/>
      <c r="P206" s="3"/>
    </row>
    <row r="207" spans="1:17">
      <c r="A207" s="3"/>
      <c r="B207" s="3"/>
      <c r="C207" s="3"/>
      <c r="D207" s="3"/>
      <c r="E207" s="3"/>
      <c r="F207" s="3"/>
      <c r="G207" s="3"/>
      <c r="H207" s="3"/>
      <c r="I207" s="3"/>
      <c r="J207" s="3"/>
      <c r="K207" s="3"/>
      <c r="L207" s="3"/>
      <c r="M207" s="3"/>
      <c r="N207" s="3"/>
      <c r="O207" s="3"/>
      <c r="P207" s="3"/>
    </row>
    <row r="208" spans="1:17">
      <c r="A208" s="3"/>
      <c r="B208" s="3"/>
      <c r="C208" s="3"/>
      <c r="D208" s="3"/>
      <c r="E208" s="3"/>
      <c r="F208" s="3"/>
      <c r="G208" s="3"/>
      <c r="H208" s="3"/>
      <c r="I208" s="3"/>
      <c r="J208" s="3"/>
      <c r="K208" s="3"/>
      <c r="L208" s="3"/>
      <c r="M208" s="3"/>
      <c r="N208" s="3"/>
      <c r="O208" s="3"/>
      <c r="P208" s="3"/>
    </row>
    <row r="209" spans="1:16">
      <c r="A209" s="3"/>
      <c r="B209" s="3"/>
      <c r="C209" s="3"/>
      <c r="D209" s="3"/>
      <c r="E209" s="3"/>
      <c r="F209" s="3"/>
      <c r="G209" s="3"/>
      <c r="H209" s="3"/>
      <c r="I209" s="3"/>
      <c r="J209" s="3"/>
      <c r="K209" s="3"/>
      <c r="L209" s="3"/>
      <c r="M209" s="3"/>
      <c r="N209" s="3"/>
      <c r="O209" s="3"/>
      <c r="P209" s="3"/>
    </row>
    <row r="210" spans="1:16">
      <c r="A210" s="3"/>
      <c r="B210" s="3"/>
      <c r="C210" s="3"/>
      <c r="D210" s="3"/>
      <c r="E210" s="3"/>
      <c r="F210" s="3"/>
      <c r="G210" s="3"/>
      <c r="H210" s="3"/>
      <c r="I210" s="3"/>
      <c r="J210" s="3"/>
      <c r="K210" s="3"/>
      <c r="L210" s="3"/>
      <c r="M210" s="3"/>
      <c r="N210" s="3"/>
      <c r="O210" s="3"/>
      <c r="P210" s="3"/>
    </row>
    <row r="211" spans="1:16">
      <c r="A211" s="3"/>
      <c r="B211" s="3"/>
      <c r="C211" s="3"/>
      <c r="D211" s="3"/>
      <c r="E211" s="3"/>
      <c r="F211" s="3"/>
      <c r="G211" s="3"/>
      <c r="H211" s="3"/>
      <c r="I211" s="3"/>
      <c r="J211" s="3"/>
      <c r="K211" s="3"/>
      <c r="L211" s="3"/>
      <c r="M211" s="3"/>
      <c r="N211" s="3"/>
      <c r="O211" s="3"/>
      <c r="P211" s="3"/>
    </row>
    <row r="212" spans="1:16">
      <c r="A212" s="3"/>
      <c r="B212" s="3"/>
      <c r="C212" s="3"/>
      <c r="D212" s="3"/>
      <c r="E212" s="3"/>
      <c r="F212" s="3"/>
      <c r="G212" s="3"/>
      <c r="H212" s="3"/>
      <c r="I212" s="3"/>
      <c r="J212" s="3"/>
      <c r="K212" s="3"/>
      <c r="L212" s="3"/>
      <c r="M212" s="3"/>
      <c r="N212" s="3"/>
      <c r="O212" s="3"/>
      <c r="P212" s="3"/>
    </row>
    <row r="213" spans="1:16">
      <c r="A213" s="3"/>
      <c r="B213" s="3"/>
      <c r="C213" s="3"/>
      <c r="D213" s="3"/>
      <c r="E213" s="3"/>
      <c r="F213" s="3"/>
      <c r="G213" s="3"/>
      <c r="H213" s="3"/>
      <c r="I213" s="3"/>
      <c r="J213" s="3"/>
      <c r="K213" s="3"/>
      <c r="L213" s="3"/>
      <c r="M213" s="3"/>
      <c r="N213" s="3"/>
      <c r="O213" s="3"/>
      <c r="P213" s="3"/>
    </row>
    <row r="214" spans="1:16">
      <c r="A214" s="3"/>
      <c r="B214" s="3"/>
      <c r="C214" s="3"/>
      <c r="D214" s="3"/>
      <c r="E214" s="3"/>
      <c r="F214" s="3"/>
      <c r="G214" s="3"/>
      <c r="H214" s="3"/>
      <c r="I214" s="3"/>
      <c r="J214" s="3"/>
      <c r="K214" s="3"/>
      <c r="L214" s="3"/>
      <c r="M214" s="3"/>
      <c r="N214" s="3"/>
      <c r="O214" s="3"/>
      <c r="P214" s="3"/>
    </row>
    <row r="215" spans="1:16">
      <c r="A215" s="3"/>
      <c r="B215" s="3"/>
      <c r="C215" s="3"/>
      <c r="D215" s="3"/>
      <c r="E215" s="3"/>
      <c r="F215" s="3"/>
      <c r="G215" s="3"/>
      <c r="H215" s="3"/>
      <c r="I215" s="3"/>
      <c r="J215" s="3"/>
      <c r="K215" s="3"/>
      <c r="L215" s="3"/>
      <c r="M215" s="3"/>
      <c r="N215" s="3"/>
      <c r="O215" s="3"/>
      <c r="P215" s="3"/>
    </row>
    <row r="216" spans="1:16">
      <c r="A216" s="3"/>
      <c r="B216" s="3"/>
      <c r="C216" s="3"/>
      <c r="D216" s="3"/>
      <c r="E216" s="3"/>
      <c r="F216" s="3"/>
      <c r="G216" s="3"/>
      <c r="H216" s="3"/>
      <c r="I216" s="3"/>
      <c r="J216" s="3"/>
      <c r="K216" s="3"/>
      <c r="L216" s="3"/>
      <c r="M216" s="3"/>
      <c r="N216" s="3"/>
      <c r="O216" s="3"/>
      <c r="P216" s="3"/>
    </row>
    <row r="217" spans="1:16">
      <c r="A217" s="3"/>
      <c r="B217" s="3"/>
      <c r="C217" s="3"/>
      <c r="D217" s="3"/>
      <c r="E217" s="3"/>
      <c r="F217" s="3"/>
      <c r="G217" s="3"/>
      <c r="H217" s="3"/>
      <c r="I217" s="3"/>
      <c r="J217" s="3"/>
      <c r="K217" s="3"/>
      <c r="L217" s="3"/>
      <c r="M217" s="3"/>
      <c r="N217" s="3"/>
      <c r="O217" s="3"/>
      <c r="P217" s="3"/>
    </row>
    <row r="218" spans="1:16">
      <c r="A218" s="3"/>
      <c r="B218" s="3"/>
      <c r="C218" s="3"/>
      <c r="D218" s="3"/>
      <c r="E218" s="3"/>
      <c r="F218" s="3"/>
      <c r="G218" s="3"/>
      <c r="H218" s="3"/>
      <c r="I218" s="3"/>
      <c r="J218" s="3"/>
      <c r="K218" s="3"/>
      <c r="L218" s="3"/>
      <c r="M218" s="3"/>
      <c r="N218" s="3"/>
      <c r="O218" s="3"/>
      <c r="P218" s="3"/>
    </row>
    <row r="219" spans="1:16">
      <c r="A219" s="3"/>
      <c r="B219" s="3"/>
      <c r="C219" s="3"/>
      <c r="D219" s="3"/>
      <c r="E219" s="3"/>
      <c r="F219" s="3"/>
      <c r="G219" s="3"/>
      <c r="H219" s="3"/>
      <c r="I219" s="3"/>
      <c r="J219" s="3"/>
      <c r="K219" s="3"/>
      <c r="L219" s="3"/>
      <c r="M219" s="3"/>
      <c r="N219" s="3"/>
      <c r="O219" s="3"/>
      <c r="P219" s="3"/>
    </row>
    <row r="220" spans="1:16">
      <c r="A220" s="3"/>
      <c r="B220" s="3"/>
      <c r="C220" s="3"/>
      <c r="D220" s="3"/>
      <c r="E220" s="3"/>
      <c r="F220" s="3"/>
      <c r="G220" s="3"/>
      <c r="H220" s="3"/>
      <c r="I220" s="3"/>
      <c r="J220" s="3"/>
      <c r="K220" s="3"/>
      <c r="L220" s="3"/>
      <c r="M220" s="3"/>
      <c r="N220" s="3"/>
      <c r="O220" s="3"/>
      <c r="P220" s="3"/>
    </row>
    <row r="221" spans="1:16">
      <c r="A221" s="3"/>
      <c r="B221" s="3"/>
      <c r="C221" s="3"/>
      <c r="D221" s="3"/>
      <c r="E221" s="3"/>
      <c r="F221" s="3"/>
      <c r="G221" s="3"/>
      <c r="H221" s="3"/>
      <c r="I221" s="3"/>
      <c r="J221" s="3"/>
      <c r="K221" s="3"/>
      <c r="L221" s="3"/>
      <c r="M221" s="3"/>
      <c r="N221" s="3"/>
      <c r="O221" s="3"/>
      <c r="P221" s="3"/>
    </row>
    <row r="222" spans="1:16">
      <c r="A222" s="3"/>
      <c r="B222" s="3"/>
      <c r="C222" s="3"/>
      <c r="D222" s="3"/>
      <c r="E222" s="3"/>
      <c r="F222" s="3"/>
      <c r="G222" s="3"/>
      <c r="H222" s="3"/>
      <c r="I222" s="3"/>
      <c r="J222" s="3"/>
      <c r="K222" s="3"/>
      <c r="L222" s="3"/>
      <c r="M222" s="3"/>
      <c r="N222" s="3"/>
      <c r="O222" s="3"/>
      <c r="P222" s="3"/>
    </row>
    <row r="223" spans="1:16">
      <c r="A223" s="3"/>
      <c r="B223" s="3"/>
      <c r="C223" s="3"/>
      <c r="D223" s="3"/>
      <c r="E223" s="3"/>
      <c r="F223" s="3"/>
      <c r="G223" s="3"/>
      <c r="H223" s="3"/>
      <c r="I223" s="3"/>
      <c r="J223" s="3"/>
      <c r="K223" s="3"/>
      <c r="L223" s="3"/>
      <c r="M223" s="3"/>
      <c r="N223" s="3"/>
      <c r="O223" s="3"/>
      <c r="P223" s="3"/>
    </row>
    <row r="224" spans="1:16">
      <c r="A224" s="3"/>
      <c r="B224" s="3"/>
      <c r="C224" s="3"/>
      <c r="D224" s="3"/>
      <c r="E224" s="3"/>
      <c r="F224" s="3"/>
      <c r="G224" s="3"/>
      <c r="H224" s="3"/>
      <c r="I224" s="3"/>
      <c r="J224" s="3"/>
      <c r="K224" s="3"/>
      <c r="L224" s="3"/>
      <c r="M224" s="3"/>
      <c r="N224" s="3"/>
      <c r="O224" s="3"/>
      <c r="P224" s="3"/>
    </row>
    <row r="225" spans="1:16">
      <c r="A225" s="3"/>
      <c r="B225" s="3"/>
      <c r="C225" s="3"/>
      <c r="D225" s="3"/>
      <c r="E225" s="3"/>
      <c r="F225" s="3"/>
      <c r="G225" s="3"/>
      <c r="H225" s="3"/>
      <c r="I225" s="3"/>
      <c r="J225" s="3"/>
      <c r="K225" s="3"/>
      <c r="L225" s="3"/>
      <c r="M225" s="3"/>
      <c r="N225" s="3"/>
      <c r="O225" s="3"/>
      <c r="P225" s="3"/>
    </row>
    <row r="226" spans="1:16">
      <c r="A226" s="3"/>
      <c r="B226" s="3"/>
      <c r="C226" s="3"/>
      <c r="D226" s="3"/>
      <c r="E226" s="3"/>
      <c r="F226" s="3"/>
      <c r="G226" s="3"/>
      <c r="H226" s="3"/>
      <c r="I226" s="3"/>
      <c r="J226" s="3"/>
      <c r="K226" s="3"/>
      <c r="L226" s="3"/>
      <c r="M226" s="3"/>
      <c r="N226" s="3"/>
      <c r="O226" s="3"/>
      <c r="P226" s="3"/>
    </row>
    <row r="227" spans="1:16">
      <c r="A227" s="3"/>
      <c r="B227" s="3"/>
      <c r="C227" s="3"/>
      <c r="D227" s="3"/>
      <c r="E227" s="3"/>
      <c r="F227" s="3"/>
      <c r="G227" s="3"/>
      <c r="H227" s="3"/>
      <c r="I227" s="3"/>
      <c r="J227" s="3"/>
      <c r="K227" s="3"/>
      <c r="L227" s="3"/>
      <c r="M227" s="3"/>
      <c r="N227" s="3"/>
      <c r="O227" s="3"/>
      <c r="P227" s="3"/>
    </row>
    <row r="228" spans="1:16">
      <c r="A228" s="3"/>
      <c r="B228" s="3"/>
      <c r="C228" s="3"/>
      <c r="D228" s="3"/>
      <c r="E228" s="3"/>
      <c r="F228" s="3"/>
      <c r="G228" s="3"/>
      <c r="H228" s="3"/>
      <c r="I228" s="3"/>
      <c r="J228" s="3"/>
      <c r="K228" s="3"/>
      <c r="L228" s="3"/>
      <c r="M228" s="3"/>
      <c r="N228" s="3"/>
      <c r="O228" s="3"/>
      <c r="P228" s="3"/>
    </row>
    <row r="229" spans="1:16">
      <c r="A229" s="3"/>
      <c r="B229" s="3"/>
      <c r="C229" s="3"/>
      <c r="D229" s="3"/>
      <c r="E229" s="3"/>
      <c r="F229" s="3"/>
      <c r="G229" s="3"/>
      <c r="H229" s="3"/>
      <c r="I229" s="3"/>
      <c r="J229" s="3"/>
      <c r="K229" s="3"/>
      <c r="L229" s="3"/>
      <c r="M229" s="3"/>
      <c r="N229" s="3"/>
      <c r="O229" s="3"/>
      <c r="P229" s="3"/>
    </row>
    <row r="230" spans="1:16">
      <c r="A230" s="3"/>
      <c r="B230" s="3"/>
      <c r="C230" s="3"/>
      <c r="D230" s="3"/>
      <c r="E230" s="3"/>
      <c r="F230" s="3"/>
      <c r="G230" s="3"/>
      <c r="H230" s="3"/>
      <c r="I230" s="3"/>
      <c r="J230" s="3"/>
      <c r="K230" s="3"/>
      <c r="L230" s="3"/>
      <c r="M230" s="3"/>
      <c r="N230" s="3"/>
      <c r="O230" s="3"/>
      <c r="P230" s="3"/>
    </row>
    <row r="231" spans="1:16">
      <c r="A231" s="3"/>
      <c r="B231" s="3"/>
      <c r="C231" s="3"/>
      <c r="D231" s="3"/>
      <c r="E231" s="3"/>
      <c r="F231" s="3"/>
      <c r="G231" s="3"/>
      <c r="H231" s="3"/>
      <c r="I231" s="3"/>
      <c r="J231" s="3"/>
      <c r="K231" s="3"/>
      <c r="L231" s="3"/>
      <c r="M231" s="3"/>
      <c r="N231" s="3"/>
      <c r="O231" s="3"/>
      <c r="P231" s="3"/>
    </row>
    <row r="232" spans="1:16">
      <c r="A232" s="3"/>
      <c r="B232" s="3"/>
      <c r="C232" s="3"/>
      <c r="D232" s="3"/>
      <c r="E232" s="3"/>
      <c r="F232" s="3"/>
      <c r="G232" s="3"/>
      <c r="H232" s="3"/>
      <c r="I232" s="3"/>
      <c r="J232" s="3"/>
      <c r="K232" s="3"/>
      <c r="L232" s="3"/>
      <c r="M232" s="3"/>
      <c r="N232" s="3"/>
      <c r="O232" s="3"/>
      <c r="P232" s="3"/>
    </row>
    <row r="233" spans="1:16">
      <c r="A233" s="3"/>
      <c r="B233" s="3"/>
      <c r="C233" s="3"/>
      <c r="D233" s="3"/>
      <c r="E233" s="3"/>
      <c r="F233" s="3"/>
      <c r="G233" s="3"/>
      <c r="H233" s="3"/>
      <c r="I233" s="3"/>
      <c r="J233" s="3"/>
      <c r="K233" s="3"/>
      <c r="L233" s="3"/>
      <c r="M233" s="3"/>
      <c r="N233" s="3"/>
      <c r="O233" s="3"/>
      <c r="P233" s="3"/>
    </row>
    <row r="234" spans="1:16">
      <c r="A234" s="3"/>
      <c r="B234" s="3"/>
      <c r="C234" s="3"/>
      <c r="D234" s="3"/>
      <c r="E234" s="3"/>
      <c r="F234" s="3"/>
      <c r="G234" s="3"/>
      <c r="H234" s="3"/>
      <c r="I234" s="3"/>
      <c r="J234" s="3"/>
      <c r="K234" s="3"/>
      <c r="L234" s="3"/>
      <c r="M234" s="3"/>
      <c r="N234" s="3"/>
      <c r="O234" s="3"/>
      <c r="P234" s="3"/>
    </row>
    <row r="235" spans="1:16">
      <c r="A235" s="3"/>
      <c r="B235" s="3"/>
      <c r="C235" s="3"/>
      <c r="D235" s="3"/>
      <c r="E235" s="3"/>
      <c r="F235" s="3"/>
      <c r="G235" s="3"/>
      <c r="H235" s="3"/>
      <c r="I235" s="3"/>
      <c r="J235" s="3"/>
      <c r="K235" s="3"/>
      <c r="L235" s="3"/>
      <c r="M235" s="3"/>
      <c r="N235" s="3"/>
      <c r="O235" s="3"/>
      <c r="P235" s="3"/>
    </row>
    <row r="236" spans="1:16">
      <c r="A236" s="3"/>
      <c r="B236" s="3"/>
      <c r="C236" s="3"/>
      <c r="D236" s="3"/>
      <c r="E236" s="3"/>
      <c r="F236" s="3"/>
      <c r="G236" s="3"/>
      <c r="H236" s="3"/>
      <c r="I236" s="3"/>
      <c r="J236" s="3"/>
      <c r="K236" s="3"/>
      <c r="L236" s="3"/>
      <c r="M236" s="3"/>
      <c r="N236" s="3"/>
      <c r="O236" s="3"/>
      <c r="P236" s="3"/>
    </row>
    <row r="237" spans="1:16">
      <c r="A237" s="3"/>
      <c r="B237" s="3"/>
      <c r="C237" s="3"/>
      <c r="D237" s="3"/>
      <c r="E237" s="3"/>
      <c r="F237" s="3"/>
      <c r="G237" s="3"/>
      <c r="H237" s="3"/>
      <c r="I237" s="3"/>
      <c r="J237" s="3"/>
      <c r="K237" s="3"/>
      <c r="L237" s="3"/>
      <c r="M237" s="3"/>
      <c r="N237" s="3"/>
      <c r="O237" s="3"/>
      <c r="P237" s="3"/>
    </row>
    <row r="238" spans="1:16">
      <c r="A238" s="3"/>
      <c r="B238" s="3"/>
      <c r="C238" s="3"/>
      <c r="D238" s="3"/>
      <c r="E238" s="3"/>
      <c r="F238" s="3"/>
      <c r="G238" s="3"/>
      <c r="H238" s="3"/>
      <c r="I238" s="3"/>
      <c r="J238" s="3"/>
      <c r="K238" s="3"/>
      <c r="L238" s="3"/>
      <c r="M238" s="3"/>
      <c r="N238" s="3"/>
      <c r="O238" s="3"/>
      <c r="P238" s="3"/>
    </row>
    <row r="239" spans="1:16">
      <c r="A239" s="3"/>
      <c r="B239" s="3"/>
      <c r="C239" s="3"/>
      <c r="D239" s="3"/>
      <c r="E239" s="3"/>
      <c r="F239" s="3"/>
      <c r="G239" s="3"/>
      <c r="H239" s="3"/>
      <c r="I239" s="3"/>
      <c r="J239" s="3"/>
      <c r="K239" s="3"/>
      <c r="L239" s="3"/>
      <c r="M239" s="3"/>
      <c r="N239" s="3"/>
      <c r="O239" s="3"/>
      <c r="P239" s="3"/>
    </row>
    <row r="240" spans="1:16">
      <c r="A240" s="3"/>
      <c r="B240" s="3"/>
      <c r="C240" s="3"/>
      <c r="D240" s="3"/>
      <c r="E240" s="3"/>
      <c r="F240" s="3"/>
      <c r="G240" s="3"/>
      <c r="H240" s="3"/>
      <c r="I240" s="3"/>
      <c r="J240" s="3"/>
      <c r="K240" s="3"/>
      <c r="L240" s="3"/>
      <c r="M240" s="3"/>
      <c r="N240" s="3"/>
      <c r="O240" s="3"/>
      <c r="P240" s="3"/>
    </row>
    <row r="241" spans="1:16">
      <c r="A241" s="3"/>
      <c r="B241" s="3"/>
      <c r="C241" s="3"/>
      <c r="D241" s="3"/>
      <c r="E241" s="3"/>
      <c r="F241" s="3"/>
      <c r="G241" s="3"/>
      <c r="H241" s="3"/>
      <c r="I241" s="3"/>
      <c r="J241" s="3"/>
      <c r="K241" s="3"/>
      <c r="L241" s="3"/>
      <c r="M241" s="3"/>
      <c r="N241" s="3"/>
      <c r="O241" s="3"/>
      <c r="P241" s="3"/>
    </row>
    <row r="242" spans="1:16">
      <c r="A242" s="3"/>
      <c r="B242" s="3"/>
      <c r="C242" s="3"/>
      <c r="D242" s="3"/>
      <c r="E242" s="3"/>
      <c r="F242" s="3"/>
      <c r="G242" s="3"/>
      <c r="H242" s="3"/>
      <c r="I242" s="3"/>
      <c r="J242" s="3"/>
      <c r="K242" s="3"/>
      <c r="L242" s="3"/>
      <c r="M242" s="3"/>
      <c r="N242" s="3"/>
      <c r="O242" s="3"/>
      <c r="P242" s="3"/>
    </row>
    <row r="243" spans="1:16">
      <c r="A243" s="3"/>
      <c r="B243" s="3"/>
      <c r="C243" s="3"/>
      <c r="D243" s="3"/>
      <c r="E243" s="3"/>
      <c r="F243" s="3"/>
      <c r="G243" s="3"/>
      <c r="H243" s="3"/>
      <c r="I243" s="3"/>
      <c r="J243" s="3"/>
      <c r="K243" s="3"/>
      <c r="L243" s="3"/>
      <c r="M243" s="3"/>
      <c r="N243" s="3"/>
      <c r="O243" s="3"/>
      <c r="P243" s="3"/>
    </row>
    <row r="244" spans="1:16">
      <c r="A244" s="3"/>
      <c r="B244" s="3"/>
      <c r="C244" s="3"/>
      <c r="D244" s="3"/>
      <c r="E244" s="3"/>
      <c r="F244" s="3"/>
      <c r="G244" s="3"/>
      <c r="H244" s="3"/>
      <c r="I244" s="3"/>
      <c r="J244" s="3"/>
      <c r="K244" s="3"/>
      <c r="L244" s="3"/>
      <c r="M244" s="3"/>
      <c r="N244" s="3"/>
      <c r="O244" s="3"/>
      <c r="P244" s="3"/>
    </row>
    <row r="245" spans="1:16">
      <c r="A245" s="3"/>
      <c r="B245" s="3"/>
      <c r="C245" s="3"/>
      <c r="D245" s="3"/>
      <c r="E245" s="3"/>
      <c r="F245" s="3"/>
      <c r="G245" s="3"/>
      <c r="H245" s="3"/>
      <c r="I245" s="3"/>
      <c r="J245" s="3"/>
      <c r="K245" s="3"/>
      <c r="L245" s="3"/>
      <c r="M245" s="3"/>
      <c r="N245" s="3"/>
      <c r="O245" s="3"/>
      <c r="P245" s="3"/>
    </row>
  </sheetData>
  <sheetProtection algorithmName="SHA-512" hashValue="HgSfpxR7BK9gtwNEnyLM/RyV6ZmP3eoyrFl7v9FbSChkOg+DVcvtu0BwC+2xukJwSJeSKwywBZXq/wHJ8O8WBA==" saltValue="8seNlDepCtOFVS4NJU7n6Q==" spinCount="100000" sheet="1" objects="1" scenarios="1"/>
  <dataConsolidate link="1"/>
  <mergeCells count="9">
    <mergeCell ref="A8:P8"/>
    <mergeCell ref="A11:A15"/>
    <mergeCell ref="A17:A20"/>
    <mergeCell ref="B9:C9"/>
    <mergeCell ref="E9:F9"/>
    <mergeCell ref="G9:H9"/>
    <mergeCell ref="L9:M9"/>
    <mergeCell ref="N9:O9"/>
    <mergeCell ref="I9:J9"/>
  </mergeCells>
  <printOptions horizontalCentered="1"/>
  <pageMargins left="0.7" right="0.7" top="0.75" bottom="0.75" header="0.3" footer="0.3"/>
  <pageSetup scale="13" orientation="landscape" horizontalDpi="4294967293" verticalDpi="4294967293" r:id="rId1"/>
  <headerFooter>
    <oddHeader>&amp;LPrinted on:  &amp;D&amp;R&amp;A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241"/>
  <sheetViews>
    <sheetView topLeftCell="A189" zoomScale="70" zoomScaleNormal="70" zoomScaleSheetLayoutView="20" zoomScalePageLayoutView="70" workbookViewId="0">
      <selection activeCell="B12" sqref="B12:J12"/>
    </sheetView>
  </sheetViews>
  <sheetFormatPr defaultColWidth="0" defaultRowHeight="15" zeroHeight="1"/>
  <cols>
    <col min="1" max="1" width="5.42578125" style="120" customWidth="1"/>
    <col min="2" max="3" width="10.7109375" style="120" customWidth="1"/>
    <col min="4" max="4" width="20.42578125" style="120" bestFit="1" customWidth="1"/>
    <col min="5" max="16" width="10.7109375" style="120" customWidth="1"/>
    <col min="17" max="26" width="8.85546875" style="120" customWidth="1"/>
    <col min="27" max="16384" width="8.85546875" style="120" hidden="1"/>
  </cols>
  <sheetData>
    <row r="1" spans="2:16" s="121" customFormat="1"/>
    <row r="2" spans="2:16" s="121" customFormat="1"/>
    <row r="3" spans="2:16" s="121" customFormat="1">
      <c r="B3" s="133"/>
      <c r="C3" s="133"/>
      <c r="D3" s="133"/>
      <c r="E3" s="133"/>
      <c r="F3" s="133"/>
      <c r="G3" s="133"/>
      <c r="H3" s="133"/>
      <c r="I3" s="133"/>
      <c r="J3" s="133"/>
      <c r="K3" s="133"/>
      <c r="L3" s="133"/>
      <c r="M3" s="133"/>
      <c r="N3" s="133"/>
      <c r="O3" s="133"/>
      <c r="P3" s="133"/>
    </row>
    <row r="4" spans="2:16" s="121" customFormat="1">
      <c r="B4" s="133"/>
      <c r="C4" s="133"/>
      <c r="D4" s="133"/>
      <c r="E4" s="133"/>
      <c r="F4" s="133"/>
      <c r="G4" s="133"/>
      <c r="H4" s="133"/>
      <c r="I4" s="133"/>
      <c r="J4" s="133"/>
      <c r="K4" s="133"/>
      <c r="L4" s="133"/>
      <c r="M4" s="133"/>
      <c r="N4" s="133"/>
      <c r="O4" s="133"/>
      <c r="P4" s="133"/>
    </row>
    <row r="5" spans="2:16" s="121" customFormat="1"/>
    <row r="6" spans="2:16" s="121" customFormat="1"/>
    <row r="7" spans="2:16" s="121" customFormat="1"/>
    <row r="8" spans="2:16" s="121" customFormat="1"/>
    <row r="9" spans="2:16" s="121" customFormat="1"/>
    <row r="10" spans="2:16" s="121" customFormat="1"/>
    <row r="11" spans="2:16" s="121" customFormat="1"/>
    <row r="12" spans="2:16" s="121" customFormat="1"/>
    <row r="13" spans="2:16" s="121" customFormat="1"/>
    <row r="14" spans="2:16" s="121" customFormat="1"/>
    <row r="15" spans="2:16" s="121" customFormat="1"/>
    <row r="16" spans="2:16" s="121" customFormat="1"/>
    <row r="17" s="121" customFormat="1"/>
    <row r="18" s="121" customFormat="1"/>
    <row r="19" s="121" customFormat="1"/>
    <row r="20" s="121" customFormat="1"/>
    <row r="21" s="121" customFormat="1"/>
    <row r="22" s="121" customFormat="1"/>
    <row r="23" s="121" customFormat="1"/>
    <row r="24" s="121" customFormat="1"/>
    <row r="25" s="121" customFormat="1"/>
    <row r="26" s="121" customFormat="1"/>
    <row r="27" s="121" customFormat="1"/>
    <row r="28" s="121" customFormat="1"/>
    <row r="29" s="121" customFormat="1"/>
    <row r="30" s="121" customFormat="1"/>
    <row r="31" s="121" customFormat="1"/>
    <row r="32" s="121" customFormat="1"/>
    <row r="33" s="121" customFormat="1"/>
    <row r="34" s="121" customFormat="1"/>
    <row r="35" s="121" customFormat="1"/>
    <row r="36" s="121" customFormat="1"/>
    <row r="37" s="121" customFormat="1"/>
    <row r="38" s="121" customFormat="1"/>
    <row r="39" s="121" customFormat="1"/>
    <row r="40" s="121" customFormat="1"/>
    <row r="41" s="121" customFormat="1"/>
    <row r="42" s="121" customFormat="1"/>
    <row r="43" s="121" customFormat="1"/>
    <row r="44" s="121" customFormat="1"/>
    <row r="45" s="121" customFormat="1"/>
    <row r="46" s="121" customFormat="1"/>
    <row r="47" s="121" customFormat="1"/>
    <row r="48" s="121" customFormat="1"/>
    <row r="49" s="121" customFormat="1"/>
    <row r="50" s="121" customFormat="1"/>
    <row r="51" s="121" customFormat="1"/>
    <row r="52" s="121" customFormat="1"/>
    <row r="53" s="121" customFormat="1"/>
    <row r="54" s="121" customFormat="1"/>
    <row r="55" s="121" customFormat="1"/>
    <row r="56" s="121" customFormat="1"/>
    <row r="57" s="121" customFormat="1"/>
    <row r="58" s="121" customFormat="1"/>
    <row r="59" s="121" customFormat="1"/>
    <row r="60" s="121" customFormat="1"/>
    <row r="61" s="121" customFormat="1"/>
    <row r="62" s="121" customFormat="1"/>
    <row r="63" s="121" customFormat="1"/>
    <row r="64"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row r="96" s="121" customFormat="1"/>
    <row r="97" s="121" customFormat="1"/>
    <row r="98" s="121" customFormat="1"/>
    <row r="99" s="121" customFormat="1"/>
    <row r="100" s="121" customFormat="1"/>
    <row r="101" s="121" customFormat="1"/>
    <row r="102" s="121" customFormat="1"/>
    <row r="103" s="121" customFormat="1"/>
    <row r="104" s="121" customFormat="1"/>
    <row r="105" s="121" customFormat="1"/>
    <row r="106" s="121" customFormat="1"/>
    <row r="107" s="121" customFormat="1"/>
    <row r="108" s="121" customFormat="1"/>
    <row r="109" s="121" customFormat="1"/>
    <row r="110" s="121" customFormat="1"/>
    <row r="111" s="121" customFormat="1"/>
    <row r="112" s="121" customFormat="1"/>
    <row r="113" s="121" customFormat="1"/>
    <row r="114" s="121" customFormat="1"/>
    <row r="115" s="121" customFormat="1"/>
    <row r="116" s="121" customFormat="1"/>
    <row r="117" s="121" customFormat="1"/>
    <row r="118" s="121" customFormat="1"/>
    <row r="119" s="121" customFormat="1"/>
    <row r="120" s="121" customFormat="1"/>
    <row r="121" s="121" customFormat="1"/>
    <row r="122" s="121" customFormat="1"/>
    <row r="123" s="121" customFormat="1"/>
    <row r="124" s="121" customFormat="1"/>
    <row r="125" s="121" customFormat="1"/>
    <row r="126" s="121" customFormat="1"/>
    <row r="127" s="121" customFormat="1"/>
    <row r="128" s="121" customFormat="1"/>
    <row r="129" s="121" customFormat="1"/>
    <row r="130" s="121" customFormat="1"/>
    <row r="131" s="121" customFormat="1"/>
    <row r="132" s="121" customFormat="1"/>
    <row r="133" s="121" customFormat="1"/>
    <row r="134" s="121" customFormat="1"/>
    <row r="135" s="121" customFormat="1"/>
    <row r="136" s="121" customFormat="1"/>
    <row r="137" s="121" customFormat="1"/>
    <row r="138" s="121" customFormat="1"/>
    <row r="139" s="121" customFormat="1"/>
    <row r="140" s="121" customFormat="1"/>
    <row r="141" s="121" customFormat="1"/>
    <row r="142" s="121" customFormat="1"/>
    <row r="143" s="121" customFormat="1"/>
    <row r="144" s="121" customFormat="1"/>
    <row r="145" s="121" customFormat="1"/>
    <row r="146" s="121" customFormat="1"/>
    <row r="147" s="121" customFormat="1"/>
    <row r="148" s="121" customFormat="1"/>
    <row r="149" s="121" customFormat="1"/>
    <row r="150" s="121" customFormat="1"/>
    <row r="151" s="121" customFormat="1"/>
    <row r="152" s="121" customFormat="1"/>
    <row r="153" s="121" customFormat="1"/>
    <row r="154" s="121" customFormat="1"/>
    <row r="155" s="121" customFormat="1"/>
    <row r="156" s="121" customFormat="1"/>
    <row r="157" s="121" customFormat="1"/>
    <row r="158" s="121" customFormat="1"/>
    <row r="159" s="121" customFormat="1"/>
    <row r="160" s="121" customFormat="1"/>
    <row r="161" s="121" customFormat="1"/>
    <row r="162" s="121" customFormat="1"/>
    <row r="163" s="121" customFormat="1"/>
    <row r="164" s="121" customFormat="1"/>
    <row r="165" s="121" customFormat="1"/>
    <row r="166" s="121" customFormat="1"/>
    <row r="167" s="121" customFormat="1"/>
    <row r="168" s="121" customFormat="1"/>
    <row r="169" s="121" customFormat="1"/>
    <row r="170" s="121" customFormat="1"/>
    <row r="171" s="121" customFormat="1"/>
    <row r="172" s="121" customFormat="1"/>
    <row r="173" s="121" customFormat="1"/>
    <row r="174" s="121" customFormat="1"/>
    <row r="175" s="121" customFormat="1"/>
    <row r="176" s="121" customFormat="1"/>
    <row r="177" s="121" customFormat="1"/>
    <row r="178" s="121" customFormat="1"/>
    <row r="179" s="121" customFormat="1"/>
    <row r="180" s="121" customFormat="1"/>
    <row r="181" s="121" customFormat="1"/>
    <row r="182" s="121" customFormat="1"/>
    <row r="183" s="121" customFormat="1"/>
    <row r="184" s="121" customFormat="1"/>
    <row r="185" s="121" customFormat="1"/>
    <row r="186" s="121" customFormat="1"/>
    <row r="187" s="121" customFormat="1"/>
    <row r="188" s="121" customFormat="1"/>
    <row r="189" s="121" customFormat="1"/>
    <row r="190" s="121" customFormat="1"/>
    <row r="191" s="121" customFormat="1"/>
    <row r="192" s="121" customFormat="1"/>
    <row r="193" s="121" customFormat="1"/>
    <row r="194" s="121" customFormat="1"/>
    <row r="195" s="121" customFormat="1"/>
    <row r="196" s="121" customFormat="1"/>
    <row r="197" s="121" customFormat="1"/>
    <row r="198" s="121" customFormat="1"/>
    <row r="199" s="121" customFormat="1"/>
    <row r="200" s="121" customFormat="1"/>
    <row r="201" s="121" customFormat="1"/>
    <row r="202" s="121" customFormat="1"/>
    <row r="203" s="121" customFormat="1"/>
    <row r="204" s="121" customFormat="1"/>
    <row r="205" s="121" customFormat="1"/>
    <row r="206" s="121" customFormat="1"/>
    <row r="207" s="121" customFormat="1"/>
    <row r="208" s="121" customFormat="1"/>
    <row r="209" s="121" customFormat="1"/>
    <row r="210" s="121" customFormat="1"/>
    <row r="211" s="121" customFormat="1"/>
    <row r="212" s="121" customFormat="1"/>
    <row r="213" s="121" customFormat="1"/>
    <row r="214" s="121" customFormat="1"/>
    <row r="215" s="121" customFormat="1"/>
    <row r="216" s="121" customFormat="1"/>
    <row r="217" s="121" customFormat="1"/>
    <row r="218" s="121" customFormat="1"/>
    <row r="219" s="121" customFormat="1"/>
    <row r="220" s="121" customFormat="1"/>
    <row r="221" s="121" customFormat="1"/>
    <row r="222" s="121" customFormat="1"/>
    <row r="223" s="121" customFormat="1"/>
    <row r="224" s="121" customFormat="1"/>
    <row r="225" s="121" customFormat="1"/>
    <row r="226" s="121" customFormat="1"/>
    <row r="227" s="121" customFormat="1"/>
    <row r="228" s="121" customFormat="1"/>
    <row r="229" s="121" customFormat="1"/>
    <row r="230" s="121" customFormat="1"/>
    <row r="231" s="121" customFormat="1"/>
    <row r="232" s="121" customFormat="1"/>
    <row r="233" s="121" customFormat="1"/>
    <row r="234" s="121" customFormat="1"/>
    <row r="235" s="121" customFormat="1"/>
    <row r="236" s="121" customFormat="1"/>
    <row r="237" s="121" customFormat="1"/>
    <row r="238" s="121" customFormat="1"/>
    <row r="239" s="121" customFormat="1"/>
    <row r="240" s="121" customFormat="1"/>
    <row r="241" s="121" customFormat="1"/>
  </sheetData>
  <sheetProtection algorithmName="SHA-512" hashValue="wVw4iM/JTSfCaiM+AZnHdbbuH0CxEaYBhzrhEwXGU9DQT7kfevXnfEtQeed2Ae87dOTRDsVK9d+VK7kCdm4lpA==" saltValue="cFoEV7YmxzkCq80ZrlAREw==" spinCount="100000" sheet="1" objects="1" scenarios="1"/>
  <dataConsolidate/>
  <printOptions horizontalCentered="1"/>
  <pageMargins left="0.45" right="0.45" top="0.5" bottom="0.5" header="0.3" footer="0.3"/>
  <pageSetup scale="34" fitToHeight="2" orientation="portrait" horizontalDpi="4294967293" verticalDpi="4294967293" r:id="rId1"/>
  <headerFooter>
    <oddHeader>&amp;LPrinted on:  &amp;D&amp;R&amp;A</oddHeader>
  </headerFooter>
  <rowBreaks count="1" manualBreakCount="1">
    <brk id="121"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O617"/>
  <sheetViews>
    <sheetView zoomScale="90" zoomScaleNormal="90" zoomScalePageLayoutView="90" workbookViewId="0">
      <pane ySplit="3" topLeftCell="A4" activePane="bottomLeft" state="frozen"/>
      <selection activeCell="B2" sqref="B2:B9"/>
      <selection pane="bottomLeft" activeCell="L3" sqref="L3"/>
    </sheetView>
  </sheetViews>
  <sheetFormatPr defaultColWidth="8.85546875" defaultRowHeight="15"/>
  <cols>
    <col min="1" max="1" width="3.42578125" style="39" customWidth="1"/>
    <col min="2" max="6" width="3.7109375" style="39" customWidth="1"/>
    <col min="7" max="7" width="3.85546875" style="39" customWidth="1"/>
    <col min="8" max="8" width="3.7109375" style="39" customWidth="1"/>
    <col min="9" max="9" width="5" style="1" customWidth="1"/>
    <col min="10" max="10" width="24.85546875" bestFit="1" customWidth="1"/>
    <col min="11" max="11" width="53.140625" bestFit="1" customWidth="1"/>
    <col min="12" max="12" width="16.140625" style="263" bestFit="1" customWidth="1"/>
    <col min="13" max="13" width="12.42578125" bestFit="1" customWidth="1"/>
    <col min="14" max="15" width="9.42578125" bestFit="1" customWidth="1"/>
  </cols>
  <sheetData>
    <row r="1" spans="1:15" s="5" customFormat="1">
      <c r="A1" s="39"/>
      <c r="B1" s="39"/>
      <c r="C1" s="39"/>
      <c r="D1" s="39"/>
      <c r="E1" s="39"/>
      <c r="F1" s="39"/>
      <c r="G1" s="39"/>
      <c r="H1" s="39"/>
      <c r="I1" s="1"/>
      <c r="J1" s="9">
        <v>1</v>
      </c>
      <c r="K1" s="9">
        <f>J1+1</f>
        <v>2</v>
      </c>
      <c r="L1" s="262">
        <f>K1+1</f>
        <v>3</v>
      </c>
    </row>
    <row r="2" spans="1:15" s="5" customFormat="1">
      <c r="A2" s="39"/>
      <c r="B2" s="39"/>
      <c r="C2" s="39"/>
      <c r="D2" s="39"/>
      <c r="E2" s="39"/>
      <c r="F2" s="39"/>
      <c r="G2" s="39"/>
      <c r="H2" s="39"/>
      <c r="I2" s="1"/>
      <c r="J2" s="5" t="str">
        <f>'Indexer Kit Selection Wizard'!C37</f>
        <v/>
      </c>
      <c r="L2" s="263"/>
    </row>
    <row r="3" spans="1:15" s="2" customFormat="1" ht="75.75" customHeight="1">
      <c r="A3" s="35" t="s">
        <v>388</v>
      </c>
      <c r="B3" s="35" t="s">
        <v>389</v>
      </c>
      <c r="C3" s="35" t="s">
        <v>445</v>
      </c>
      <c r="D3" s="36" t="s">
        <v>607</v>
      </c>
      <c r="E3" s="35" t="s">
        <v>441</v>
      </c>
      <c r="F3" s="35" t="s">
        <v>442</v>
      </c>
      <c r="G3" s="35" t="s">
        <v>443</v>
      </c>
      <c r="H3" s="35" t="s">
        <v>444</v>
      </c>
      <c r="I3" s="36" t="s">
        <v>604</v>
      </c>
      <c r="J3" s="37" t="s">
        <v>0</v>
      </c>
      <c r="K3" s="37" t="s">
        <v>1</v>
      </c>
      <c r="L3" s="43" t="s">
        <v>1229</v>
      </c>
    </row>
    <row r="4" spans="1:15" s="5" customFormat="1">
      <c r="A4" s="46" t="str">
        <f t="shared" ref="A4:A67" si="0">IF(FIND("HP2-",J4)&gt;0,"X","")</f>
        <v>X</v>
      </c>
      <c r="B4" s="41"/>
      <c r="C4" s="41" t="s">
        <v>446</v>
      </c>
      <c r="D4" s="41"/>
      <c r="E4" s="41" t="str">
        <f t="shared" ref="E4:E19" si="1">IF(FIND("-A-",J4)&gt;0,"X","")</f>
        <v>X</v>
      </c>
      <c r="F4" s="41"/>
      <c r="G4" s="41"/>
      <c r="H4" s="41"/>
      <c r="I4" s="41">
        <v>0</v>
      </c>
      <c r="J4" s="40" t="s">
        <v>397</v>
      </c>
      <c r="K4" s="40" t="s">
        <v>398</v>
      </c>
      <c r="L4" s="125">
        <v>1976</v>
      </c>
      <c r="M4" s="120"/>
      <c r="N4" s="261"/>
    </row>
    <row r="5" spans="1:15" s="5" customFormat="1">
      <c r="A5" s="46" t="str">
        <f t="shared" si="0"/>
        <v>X</v>
      </c>
      <c r="B5" s="38"/>
      <c r="C5" s="41"/>
      <c r="D5" s="41"/>
      <c r="E5" s="41" t="str">
        <f t="shared" si="1"/>
        <v>X</v>
      </c>
      <c r="F5" s="41"/>
      <c r="G5" s="41"/>
      <c r="H5" s="41"/>
      <c r="I5" s="41" t="s">
        <v>1218</v>
      </c>
      <c r="J5" s="40" t="s">
        <v>2</v>
      </c>
      <c r="K5" s="40" t="s">
        <v>3</v>
      </c>
      <c r="L5" s="125">
        <v>2726</v>
      </c>
      <c r="M5" s="120"/>
      <c r="N5" s="261"/>
    </row>
    <row r="6" spans="1:15" s="5" customFormat="1">
      <c r="A6" s="46" t="str">
        <f t="shared" si="0"/>
        <v>X</v>
      </c>
      <c r="B6" s="38"/>
      <c r="C6" s="41"/>
      <c r="D6" s="41"/>
      <c r="E6" s="41" t="str">
        <f t="shared" si="1"/>
        <v>X</v>
      </c>
      <c r="F6" s="41"/>
      <c r="G6" s="41"/>
      <c r="H6" s="41"/>
      <c r="I6" s="41" t="s">
        <v>1219</v>
      </c>
      <c r="J6" s="40" t="s">
        <v>4</v>
      </c>
      <c r="K6" s="40" t="s">
        <v>5</v>
      </c>
      <c r="L6" s="125">
        <v>2771</v>
      </c>
      <c r="M6" s="120"/>
      <c r="N6" s="261"/>
    </row>
    <row r="7" spans="1:15" s="5" customFormat="1">
      <c r="A7" s="46" t="str">
        <f t="shared" si="0"/>
        <v>X</v>
      </c>
      <c r="B7" s="38"/>
      <c r="C7" s="41"/>
      <c r="D7" s="41"/>
      <c r="E7" s="41" t="str">
        <f t="shared" si="1"/>
        <v>X</v>
      </c>
      <c r="F7" s="41"/>
      <c r="G7" s="41"/>
      <c r="H7" s="41"/>
      <c r="I7" s="41" t="s">
        <v>1220</v>
      </c>
      <c r="J7" s="40" t="s">
        <v>6</v>
      </c>
      <c r="K7" s="40" t="s">
        <v>7</v>
      </c>
      <c r="L7" s="125">
        <v>2815</v>
      </c>
      <c r="M7" s="120"/>
      <c r="N7" s="261"/>
    </row>
    <row r="8" spans="1:15" s="5" customFormat="1">
      <c r="A8" s="46" t="str">
        <f t="shared" si="0"/>
        <v>X</v>
      </c>
      <c r="B8" s="38"/>
      <c r="C8" s="41"/>
      <c r="D8" s="41"/>
      <c r="E8" s="41" t="str">
        <f t="shared" si="1"/>
        <v>X</v>
      </c>
      <c r="F8" s="41"/>
      <c r="G8" s="41"/>
      <c r="H8" s="41"/>
      <c r="I8" s="41" t="s">
        <v>1221</v>
      </c>
      <c r="J8" s="40" t="s">
        <v>8</v>
      </c>
      <c r="K8" s="40" t="s">
        <v>9</v>
      </c>
      <c r="L8" s="125">
        <v>2860</v>
      </c>
      <c r="M8" s="120"/>
      <c r="N8" s="261"/>
    </row>
    <row r="9" spans="1:15" s="5" customFormat="1">
      <c r="A9" s="46" t="str">
        <f t="shared" si="0"/>
        <v>X</v>
      </c>
      <c r="B9" s="38"/>
      <c r="C9" s="41"/>
      <c r="D9" s="41"/>
      <c r="E9" s="41" t="str">
        <f t="shared" si="1"/>
        <v>X</v>
      </c>
      <c r="F9" s="41"/>
      <c r="G9" s="41"/>
      <c r="H9" s="41"/>
      <c r="I9" s="41" t="s">
        <v>1222</v>
      </c>
      <c r="J9" s="40" t="s">
        <v>10</v>
      </c>
      <c r="K9" s="40" t="s">
        <v>11</v>
      </c>
      <c r="L9" s="125">
        <v>2903</v>
      </c>
      <c r="M9" s="120"/>
      <c r="N9" s="261"/>
    </row>
    <row r="10" spans="1:15" s="5" customFormat="1">
      <c r="A10" s="46" t="str">
        <f t="shared" si="0"/>
        <v>X</v>
      </c>
      <c r="B10" s="38"/>
      <c r="C10" s="41"/>
      <c r="D10" s="41"/>
      <c r="E10" s="41" t="str">
        <f t="shared" si="1"/>
        <v>X</v>
      </c>
      <c r="F10" s="41"/>
      <c r="G10" s="41"/>
      <c r="H10" s="41"/>
      <c r="I10" s="41" t="s">
        <v>1223</v>
      </c>
      <c r="J10" s="40" t="s">
        <v>12</v>
      </c>
      <c r="K10" s="40" t="s">
        <v>13</v>
      </c>
      <c r="L10" s="125">
        <v>3061</v>
      </c>
      <c r="M10" s="120"/>
      <c r="N10" s="261"/>
    </row>
    <row r="11" spans="1:15" s="5" customFormat="1">
      <c r="A11" s="46" t="str">
        <f t="shared" si="0"/>
        <v>X</v>
      </c>
      <c r="B11" s="38"/>
      <c r="C11" s="41"/>
      <c r="D11" s="41"/>
      <c r="E11" s="41" t="str">
        <f t="shared" si="1"/>
        <v>X</v>
      </c>
      <c r="F11" s="41"/>
      <c r="G11" s="41"/>
      <c r="H11" s="41"/>
      <c r="I11" s="41" t="s">
        <v>1224</v>
      </c>
      <c r="J11" s="40" t="s">
        <v>14</v>
      </c>
      <c r="K11" s="40" t="s">
        <v>15</v>
      </c>
      <c r="L11" s="125">
        <v>3124</v>
      </c>
      <c r="M11" s="120"/>
      <c r="N11" s="261"/>
    </row>
    <row r="12" spans="1:15" s="5" customFormat="1">
      <c r="A12" s="46" t="str">
        <f t="shared" si="0"/>
        <v>X</v>
      </c>
      <c r="B12" s="38"/>
      <c r="C12" s="41" t="s">
        <v>446</v>
      </c>
      <c r="D12" s="41" t="str">
        <f t="shared" ref="D12:D67" si="2">IF(FIND("-1-",J12)&gt;0,"X","")</f>
        <v>X</v>
      </c>
      <c r="E12" s="41" t="str">
        <f t="shared" si="1"/>
        <v>X</v>
      </c>
      <c r="F12" s="41"/>
      <c r="G12" s="41"/>
      <c r="H12" s="41"/>
      <c r="I12" s="41">
        <v>0</v>
      </c>
      <c r="J12" s="40" t="s">
        <v>629</v>
      </c>
      <c r="K12" s="40" t="s">
        <v>630</v>
      </c>
      <c r="L12" s="125">
        <v>2357</v>
      </c>
      <c r="M12" s="120"/>
      <c r="N12" s="261"/>
      <c r="O12" s="89"/>
    </row>
    <row r="13" spans="1:15" s="5" customFormat="1">
      <c r="A13" s="46" t="str">
        <f t="shared" si="0"/>
        <v>X</v>
      </c>
      <c r="B13" s="38"/>
      <c r="C13" s="41"/>
      <c r="D13" s="41" t="str">
        <f t="shared" si="2"/>
        <v>X</v>
      </c>
      <c r="E13" s="41" t="str">
        <f t="shared" si="1"/>
        <v>X</v>
      </c>
      <c r="F13" s="41"/>
      <c r="G13" s="41"/>
      <c r="H13" s="41"/>
      <c r="I13" s="41" t="s">
        <v>1218</v>
      </c>
      <c r="J13" s="40" t="s">
        <v>631</v>
      </c>
      <c r="K13" s="40" t="s">
        <v>632</v>
      </c>
      <c r="L13" s="125">
        <v>3108</v>
      </c>
      <c r="M13" s="120"/>
      <c r="N13" s="261"/>
      <c r="O13" s="89"/>
    </row>
    <row r="14" spans="1:15" s="5" customFormat="1">
      <c r="A14" s="46" t="str">
        <f t="shared" si="0"/>
        <v>X</v>
      </c>
      <c r="B14" s="38"/>
      <c r="C14" s="41"/>
      <c r="D14" s="41" t="str">
        <f t="shared" si="2"/>
        <v>X</v>
      </c>
      <c r="E14" s="41" t="str">
        <f t="shared" si="1"/>
        <v>X</v>
      </c>
      <c r="F14" s="41"/>
      <c r="G14" s="41"/>
      <c r="H14" s="41"/>
      <c r="I14" s="41" t="s">
        <v>1219</v>
      </c>
      <c r="J14" s="40" t="s">
        <v>633</v>
      </c>
      <c r="K14" s="40" t="s">
        <v>634</v>
      </c>
      <c r="L14" s="125">
        <v>3152</v>
      </c>
      <c r="M14" s="120"/>
      <c r="N14" s="261"/>
      <c r="O14" s="89"/>
    </row>
    <row r="15" spans="1:15" s="5" customFormat="1">
      <c r="A15" s="46" t="str">
        <f t="shared" si="0"/>
        <v>X</v>
      </c>
      <c r="B15" s="38"/>
      <c r="C15" s="41"/>
      <c r="D15" s="41" t="str">
        <f t="shared" si="2"/>
        <v>X</v>
      </c>
      <c r="E15" s="41" t="str">
        <f t="shared" si="1"/>
        <v>X</v>
      </c>
      <c r="F15" s="41"/>
      <c r="G15" s="41"/>
      <c r="H15" s="41"/>
      <c r="I15" s="41" t="s">
        <v>1220</v>
      </c>
      <c r="J15" s="40" t="s">
        <v>635</v>
      </c>
      <c r="K15" s="40" t="s">
        <v>636</v>
      </c>
      <c r="L15" s="125">
        <v>3196</v>
      </c>
      <c r="M15" s="120"/>
      <c r="N15" s="261"/>
      <c r="O15" s="89"/>
    </row>
    <row r="16" spans="1:15" s="5" customFormat="1">
      <c r="A16" s="46" t="str">
        <f t="shared" si="0"/>
        <v>X</v>
      </c>
      <c r="B16" s="38"/>
      <c r="C16" s="41"/>
      <c r="D16" s="41" t="str">
        <f t="shared" si="2"/>
        <v>X</v>
      </c>
      <c r="E16" s="41" t="str">
        <f t="shared" si="1"/>
        <v>X</v>
      </c>
      <c r="F16" s="41"/>
      <c r="G16" s="41"/>
      <c r="H16" s="41"/>
      <c r="I16" s="41" t="s">
        <v>1221</v>
      </c>
      <c r="J16" s="40" t="s">
        <v>637</v>
      </c>
      <c r="K16" s="40" t="s">
        <v>638</v>
      </c>
      <c r="L16" s="125">
        <v>3241</v>
      </c>
      <c r="M16" s="120"/>
      <c r="N16" s="261"/>
      <c r="O16" s="89"/>
    </row>
    <row r="17" spans="1:15" s="5" customFormat="1">
      <c r="A17" s="46" t="str">
        <f t="shared" si="0"/>
        <v>X</v>
      </c>
      <c r="B17" s="38"/>
      <c r="C17" s="41"/>
      <c r="D17" s="41" t="str">
        <f t="shared" si="2"/>
        <v>X</v>
      </c>
      <c r="E17" s="41" t="str">
        <f t="shared" si="1"/>
        <v>X</v>
      </c>
      <c r="F17" s="41"/>
      <c r="G17" s="41"/>
      <c r="H17" s="41"/>
      <c r="I17" s="41" t="s">
        <v>1222</v>
      </c>
      <c r="J17" s="40" t="s">
        <v>639</v>
      </c>
      <c r="K17" s="40" t="s">
        <v>640</v>
      </c>
      <c r="L17" s="125">
        <v>3284</v>
      </c>
      <c r="M17" s="120"/>
      <c r="N17" s="261"/>
      <c r="O17" s="89"/>
    </row>
    <row r="18" spans="1:15" s="5" customFormat="1">
      <c r="A18" s="46" t="str">
        <f t="shared" si="0"/>
        <v>X</v>
      </c>
      <c r="B18" s="38"/>
      <c r="C18" s="41"/>
      <c r="D18" s="41" t="str">
        <f t="shared" si="2"/>
        <v>X</v>
      </c>
      <c r="E18" s="41" t="str">
        <f t="shared" si="1"/>
        <v>X</v>
      </c>
      <c r="F18" s="41"/>
      <c r="G18" s="41"/>
      <c r="H18" s="41"/>
      <c r="I18" s="41" t="s">
        <v>1223</v>
      </c>
      <c r="J18" s="40" t="s">
        <v>641</v>
      </c>
      <c r="K18" s="40" t="s">
        <v>642</v>
      </c>
      <c r="L18" s="125">
        <v>3442</v>
      </c>
      <c r="M18" s="120"/>
      <c r="N18" s="261"/>
      <c r="O18" s="89"/>
    </row>
    <row r="19" spans="1:15" s="5" customFormat="1">
      <c r="A19" s="46" t="str">
        <f t="shared" si="0"/>
        <v>X</v>
      </c>
      <c r="B19" s="38"/>
      <c r="C19" s="41"/>
      <c r="D19" s="41" t="str">
        <f t="shared" si="2"/>
        <v>X</v>
      </c>
      <c r="E19" s="41" t="str">
        <f t="shared" si="1"/>
        <v>X</v>
      </c>
      <c r="F19" s="41"/>
      <c r="G19" s="41"/>
      <c r="H19" s="41"/>
      <c r="I19" s="41" t="s">
        <v>1224</v>
      </c>
      <c r="J19" s="40" t="s">
        <v>643</v>
      </c>
      <c r="K19" s="40" t="s">
        <v>644</v>
      </c>
      <c r="L19" s="125">
        <v>3505</v>
      </c>
      <c r="M19" s="120"/>
      <c r="N19" s="261"/>
      <c r="O19" s="89"/>
    </row>
    <row r="20" spans="1:15" s="5" customFormat="1">
      <c r="A20" s="46" t="str">
        <f t="shared" si="0"/>
        <v>X</v>
      </c>
      <c r="B20" s="38"/>
      <c r="C20" s="41" t="s">
        <v>446</v>
      </c>
      <c r="D20" s="41"/>
      <c r="E20" s="41"/>
      <c r="F20" s="41"/>
      <c r="G20" s="41"/>
      <c r="H20" s="41" t="str">
        <f t="shared" ref="H20:H35" si="3">IF(FIND("-E-",J20)&gt;0,"X","")</f>
        <v>X</v>
      </c>
      <c r="I20" s="41">
        <v>0</v>
      </c>
      <c r="J20" s="40" t="s">
        <v>399</v>
      </c>
      <c r="K20" s="40" t="s">
        <v>400</v>
      </c>
      <c r="L20" s="125">
        <v>3501</v>
      </c>
      <c r="M20" s="120"/>
      <c r="N20" s="261"/>
      <c r="O20" s="89"/>
    </row>
    <row r="21" spans="1:15" s="5" customFormat="1">
      <c r="A21" s="46" t="str">
        <f t="shared" si="0"/>
        <v>X</v>
      </c>
      <c r="B21" s="38"/>
      <c r="C21" s="41"/>
      <c r="D21" s="41"/>
      <c r="E21" s="41"/>
      <c r="F21" s="41"/>
      <c r="G21" s="41"/>
      <c r="H21" s="41" t="str">
        <f t="shared" si="3"/>
        <v>X</v>
      </c>
      <c r="I21" s="41" t="s">
        <v>1218</v>
      </c>
      <c r="J21" s="40" t="s">
        <v>16</v>
      </c>
      <c r="K21" s="40" t="s">
        <v>17</v>
      </c>
      <c r="L21" s="125">
        <v>4097</v>
      </c>
      <c r="M21" s="120"/>
      <c r="N21" s="261"/>
      <c r="O21" s="89"/>
    </row>
    <row r="22" spans="1:15" s="5" customFormat="1">
      <c r="A22" s="46" t="str">
        <f t="shared" si="0"/>
        <v>X</v>
      </c>
      <c r="B22" s="38"/>
      <c r="C22" s="41"/>
      <c r="D22" s="41"/>
      <c r="E22" s="41"/>
      <c r="F22" s="41"/>
      <c r="G22" s="41"/>
      <c r="H22" s="41" t="str">
        <f t="shared" si="3"/>
        <v>X</v>
      </c>
      <c r="I22" s="41" t="s">
        <v>1219</v>
      </c>
      <c r="J22" s="40" t="s">
        <v>18</v>
      </c>
      <c r="K22" s="40" t="s">
        <v>19</v>
      </c>
      <c r="L22" s="125">
        <v>4142</v>
      </c>
      <c r="M22" s="120"/>
      <c r="N22" s="261"/>
      <c r="O22" s="89"/>
    </row>
    <row r="23" spans="1:15" s="5" customFormat="1">
      <c r="A23" s="46" t="str">
        <f t="shared" si="0"/>
        <v>X</v>
      </c>
      <c r="B23" s="38"/>
      <c r="C23" s="41"/>
      <c r="D23" s="41"/>
      <c r="E23" s="41"/>
      <c r="F23" s="41"/>
      <c r="G23" s="41"/>
      <c r="H23" s="41" t="str">
        <f t="shared" si="3"/>
        <v>X</v>
      </c>
      <c r="I23" s="41" t="s">
        <v>1220</v>
      </c>
      <c r="J23" s="40" t="s">
        <v>20</v>
      </c>
      <c r="K23" s="40" t="s">
        <v>21</v>
      </c>
      <c r="L23" s="125">
        <v>4186</v>
      </c>
      <c r="M23" s="120"/>
      <c r="N23" s="261"/>
      <c r="O23" s="89"/>
    </row>
    <row r="24" spans="1:15" s="5" customFormat="1">
      <c r="A24" s="46" t="str">
        <f t="shared" si="0"/>
        <v>X</v>
      </c>
      <c r="B24" s="38"/>
      <c r="C24" s="41"/>
      <c r="D24" s="41"/>
      <c r="E24" s="41"/>
      <c r="F24" s="41"/>
      <c r="G24" s="41"/>
      <c r="H24" s="41" t="str">
        <f t="shared" si="3"/>
        <v>X</v>
      </c>
      <c r="I24" s="41" t="s">
        <v>1221</v>
      </c>
      <c r="J24" s="40" t="s">
        <v>22</v>
      </c>
      <c r="K24" s="40" t="s">
        <v>23</v>
      </c>
      <c r="L24" s="125">
        <v>4232</v>
      </c>
      <c r="M24" s="120"/>
      <c r="N24" s="261"/>
      <c r="O24" s="89"/>
    </row>
    <row r="25" spans="1:15" s="5" customFormat="1">
      <c r="A25" s="46" t="str">
        <f t="shared" si="0"/>
        <v>X</v>
      </c>
      <c r="B25" s="38"/>
      <c r="C25" s="41"/>
      <c r="D25" s="41"/>
      <c r="E25" s="41"/>
      <c r="F25" s="41"/>
      <c r="G25" s="41"/>
      <c r="H25" s="41" t="str">
        <f t="shared" si="3"/>
        <v>X</v>
      </c>
      <c r="I25" s="41" t="s">
        <v>1222</v>
      </c>
      <c r="J25" s="40" t="s">
        <v>24</v>
      </c>
      <c r="K25" s="40" t="s">
        <v>25</v>
      </c>
      <c r="L25" s="125">
        <v>4275</v>
      </c>
      <c r="M25" s="120"/>
      <c r="N25" s="261"/>
    </row>
    <row r="26" spans="1:15" s="5" customFormat="1">
      <c r="A26" s="46" t="str">
        <f t="shared" si="0"/>
        <v>X</v>
      </c>
      <c r="B26" s="38"/>
      <c r="C26" s="41"/>
      <c r="D26" s="41"/>
      <c r="E26" s="41"/>
      <c r="F26" s="41"/>
      <c r="G26" s="41"/>
      <c r="H26" s="41" t="str">
        <f t="shared" si="3"/>
        <v>X</v>
      </c>
      <c r="I26" s="41" t="s">
        <v>1223</v>
      </c>
      <c r="J26" s="40" t="s">
        <v>26</v>
      </c>
      <c r="K26" s="40" t="s">
        <v>27</v>
      </c>
      <c r="L26" s="125">
        <v>4432</v>
      </c>
      <c r="M26" s="120"/>
      <c r="N26" s="261"/>
    </row>
    <row r="27" spans="1:15" s="5" customFormat="1">
      <c r="A27" s="46" t="str">
        <f t="shared" si="0"/>
        <v>X</v>
      </c>
      <c r="B27" s="38"/>
      <c r="C27" s="41"/>
      <c r="D27" s="41"/>
      <c r="E27" s="41"/>
      <c r="F27" s="41"/>
      <c r="G27" s="41"/>
      <c r="H27" s="41" t="str">
        <f t="shared" si="3"/>
        <v>X</v>
      </c>
      <c r="I27" s="41" t="s">
        <v>1224</v>
      </c>
      <c r="J27" s="40" t="s">
        <v>28</v>
      </c>
      <c r="K27" s="40" t="s">
        <v>29</v>
      </c>
      <c r="L27" s="125">
        <v>4495</v>
      </c>
      <c r="M27" s="120"/>
      <c r="N27" s="261"/>
    </row>
    <row r="28" spans="1:15" s="5" customFormat="1">
      <c r="A28" s="46" t="str">
        <f t="shared" si="0"/>
        <v>X</v>
      </c>
      <c r="B28" s="38"/>
      <c r="C28" s="41" t="s">
        <v>446</v>
      </c>
      <c r="D28" s="41" t="str">
        <f t="shared" si="2"/>
        <v>X</v>
      </c>
      <c r="E28" s="41"/>
      <c r="F28" s="41"/>
      <c r="G28" s="41"/>
      <c r="H28" s="41" t="str">
        <f t="shared" si="3"/>
        <v>X</v>
      </c>
      <c r="I28" s="41">
        <v>0</v>
      </c>
      <c r="J28" s="40" t="s">
        <v>645</v>
      </c>
      <c r="K28" s="40" t="s">
        <v>646</v>
      </c>
      <c r="L28" s="125">
        <v>3883</v>
      </c>
      <c r="M28" s="120"/>
      <c r="N28" s="261"/>
      <c r="O28" s="89"/>
    </row>
    <row r="29" spans="1:15" s="5" customFormat="1">
      <c r="A29" s="46" t="str">
        <f t="shared" si="0"/>
        <v>X</v>
      </c>
      <c r="B29" s="38"/>
      <c r="C29" s="41"/>
      <c r="D29" s="41" t="str">
        <f t="shared" si="2"/>
        <v>X</v>
      </c>
      <c r="E29" s="41"/>
      <c r="F29" s="41"/>
      <c r="G29" s="41"/>
      <c r="H29" s="41" t="str">
        <f t="shared" si="3"/>
        <v>X</v>
      </c>
      <c r="I29" s="41" t="s">
        <v>1218</v>
      </c>
      <c r="J29" s="40" t="s">
        <v>647</v>
      </c>
      <c r="K29" s="40" t="s">
        <v>648</v>
      </c>
      <c r="L29" s="125">
        <v>4479</v>
      </c>
      <c r="M29" s="120"/>
      <c r="N29" s="261"/>
      <c r="O29" s="89"/>
    </row>
    <row r="30" spans="1:15" s="5" customFormat="1">
      <c r="A30" s="46" t="str">
        <f t="shared" si="0"/>
        <v>X</v>
      </c>
      <c r="B30" s="38"/>
      <c r="C30" s="41"/>
      <c r="D30" s="41" t="str">
        <f t="shared" si="2"/>
        <v>X</v>
      </c>
      <c r="E30" s="41"/>
      <c r="F30" s="41"/>
      <c r="G30" s="41"/>
      <c r="H30" s="41" t="str">
        <f t="shared" si="3"/>
        <v>X</v>
      </c>
      <c r="I30" s="41" t="s">
        <v>1219</v>
      </c>
      <c r="J30" s="40" t="s">
        <v>649</v>
      </c>
      <c r="K30" s="40" t="s">
        <v>650</v>
      </c>
      <c r="L30" s="125">
        <v>4523</v>
      </c>
      <c r="M30" s="120"/>
      <c r="N30" s="261"/>
      <c r="O30" s="89"/>
    </row>
    <row r="31" spans="1:15" s="5" customFormat="1">
      <c r="A31" s="46" t="str">
        <f t="shared" si="0"/>
        <v>X</v>
      </c>
      <c r="B31" s="38"/>
      <c r="C31" s="41"/>
      <c r="D31" s="41" t="str">
        <f t="shared" si="2"/>
        <v>X</v>
      </c>
      <c r="E31" s="41"/>
      <c r="F31" s="41"/>
      <c r="G31" s="41"/>
      <c r="H31" s="41" t="str">
        <f t="shared" si="3"/>
        <v>X</v>
      </c>
      <c r="I31" s="41" t="s">
        <v>1220</v>
      </c>
      <c r="J31" s="40" t="s">
        <v>651</v>
      </c>
      <c r="K31" s="40" t="s">
        <v>652</v>
      </c>
      <c r="L31" s="125">
        <v>4569</v>
      </c>
      <c r="M31" s="120"/>
      <c r="N31" s="261"/>
      <c r="O31" s="89"/>
    </row>
    <row r="32" spans="1:15" s="5" customFormat="1">
      <c r="A32" s="46" t="str">
        <f t="shared" si="0"/>
        <v>X</v>
      </c>
      <c r="B32" s="38"/>
      <c r="C32" s="41"/>
      <c r="D32" s="41" t="str">
        <f t="shared" si="2"/>
        <v>X</v>
      </c>
      <c r="E32" s="41"/>
      <c r="F32" s="41"/>
      <c r="G32" s="41"/>
      <c r="H32" s="41" t="str">
        <f t="shared" si="3"/>
        <v>X</v>
      </c>
      <c r="I32" s="41" t="s">
        <v>1221</v>
      </c>
      <c r="J32" s="40" t="s">
        <v>653</v>
      </c>
      <c r="K32" s="40" t="s">
        <v>654</v>
      </c>
      <c r="L32" s="125">
        <v>4613</v>
      </c>
      <c r="M32" s="120"/>
      <c r="N32" s="261"/>
      <c r="O32" s="89"/>
    </row>
    <row r="33" spans="1:15" s="5" customFormat="1">
      <c r="A33" s="46" t="str">
        <f t="shared" si="0"/>
        <v>X</v>
      </c>
      <c r="B33" s="38"/>
      <c r="C33" s="41"/>
      <c r="D33" s="41" t="str">
        <f t="shared" si="2"/>
        <v>X</v>
      </c>
      <c r="E33" s="41"/>
      <c r="F33" s="41"/>
      <c r="G33" s="41"/>
      <c r="H33" s="41" t="str">
        <f t="shared" si="3"/>
        <v>X</v>
      </c>
      <c r="I33" s="41" t="s">
        <v>1222</v>
      </c>
      <c r="J33" s="40" t="s">
        <v>655</v>
      </c>
      <c r="K33" s="40" t="s">
        <v>656</v>
      </c>
      <c r="L33" s="125">
        <v>4656</v>
      </c>
      <c r="M33" s="120"/>
      <c r="N33" s="261"/>
      <c r="O33" s="89"/>
    </row>
    <row r="34" spans="1:15" s="5" customFormat="1">
      <c r="A34" s="46" t="str">
        <f t="shared" si="0"/>
        <v>X</v>
      </c>
      <c r="B34" s="38"/>
      <c r="C34" s="41"/>
      <c r="D34" s="41" t="str">
        <f t="shared" si="2"/>
        <v>X</v>
      </c>
      <c r="E34" s="41"/>
      <c r="F34" s="41"/>
      <c r="G34" s="41"/>
      <c r="H34" s="41" t="str">
        <f t="shared" si="3"/>
        <v>X</v>
      </c>
      <c r="I34" s="41" t="s">
        <v>1223</v>
      </c>
      <c r="J34" s="40" t="s">
        <v>657</v>
      </c>
      <c r="K34" s="40" t="s">
        <v>658</v>
      </c>
      <c r="L34" s="125">
        <v>4814</v>
      </c>
      <c r="M34" s="120"/>
      <c r="N34" s="261"/>
      <c r="O34" s="89"/>
    </row>
    <row r="35" spans="1:15" s="5" customFormat="1">
      <c r="A35" s="46" t="str">
        <f t="shared" si="0"/>
        <v>X</v>
      </c>
      <c r="B35" s="38"/>
      <c r="C35" s="41"/>
      <c r="D35" s="41" t="str">
        <f t="shared" si="2"/>
        <v>X</v>
      </c>
      <c r="E35" s="41"/>
      <c r="F35" s="41"/>
      <c r="G35" s="41"/>
      <c r="H35" s="41" t="str">
        <f t="shared" si="3"/>
        <v>X</v>
      </c>
      <c r="I35" s="41" t="s">
        <v>1224</v>
      </c>
      <c r="J35" s="40" t="s">
        <v>659</v>
      </c>
      <c r="K35" s="40" t="s">
        <v>660</v>
      </c>
      <c r="L35" s="125">
        <v>4877</v>
      </c>
      <c r="M35" s="120"/>
      <c r="N35" s="261"/>
      <c r="O35" s="89"/>
    </row>
    <row r="36" spans="1:15" s="5" customFormat="1">
      <c r="A36" s="46" t="str">
        <f t="shared" si="0"/>
        <v>X</v>
      </c>
      <c r="B36" s="38"/>
      <c r="C36" s="41" t="s">
        <v>446</v>
      </c>
      <c r="D36" s="41"/>
      <c r="E36" s="41"/>
      <c r="F36" s="41" t="str">
        <f t="shared" ref="F36:F51" si="4">IF(FIND("-K-",J36)&gt;0,"X","")</f>
        <v>X</v>
      </c>
      <c r="G36" s="41"/>
      <c r="H36" s="41"/>
      <c r="I36" s="41">
        <v>0</v>
      </c>
      <c r="J36" s="40" t="s">
        <v>395</v>
      </c>
      <c r="K36" s="40" t="s">
        <v>396</v>
      </c>
      <c r="L36" s="125">
        <v>2816</v>
      </c>
      <c r="M36" s="120"/>
      <c r="N36" s="261"/>
    </row>
    <row r="37" spans="1:15" s="5" customFormat="1">
      <c r="A37" s="46" t="str">
        <f t="shared" si="0"/>
        <v>X</v>
      </c>
      <c r="B37" s="38"/>
      <c r="C37" s="41"/>
      <c r="D37" s="41"/>
      <c r="E37" s="41"/>
      <c r="F37" s="41" t="str">
        <f t="shared" si="4"/>
        <v>X</v>
      </c>
      <c r="G37" s="41"/>
      <c r="H37" s="41"/>
      <c r="I37" s="41" t="s">
        <v>1218</v>
      </c>
      <c r="J37" s="40" t="s">
        <v>30</v>
      </c>
      <c r="K37" s="40" t="s">
        <v>31</v>
      </c>
      <c r="L37" s="125">
        <v>2865</v>
      </c>
      <c r="M37" s="120"/>
      <c r="N37" s="261"/>
    </row>
    <row r="38" spans="1:15" s="5" customFormat="1">
      <c r="A38" s="46" t="str">
        <f t="shared" si="0"/>
        <v>X</v>
      </c>
      <c r="B38" s="38"/>
      <c r="C38" s="41"/>
      <c r="D38" s="41"/>
      <c r="E38" s="41"/>
      <c r="F38" s="41" t="str">
        <f t="shared" si="4"/>
        <v>X</v>
      </c>
      <c r="G38" s="41"/>
      <c r="H38" s="41"/>
      <c r="I38" s="41" t="s">
        <v>1219</v>
      </c>
      <c r="J38" s="40" t="s">
        <v>32</v>
      </c>
      <c r="K38" s="40" t="s">
        <v>33</v>
      </c>
      <c r="L38" s="125">
        <v>3527</v>
      </c>
      <c r="M38" s="120"/>
      <c r="N38" s="261"/>
    </row>
    <row r="39" spans="1:15" s="5" customFormat="1">
      <c r="A39" s="46" t="str">
        <f t="shared" si="0"/>
        <v>X</v>
      </c>
      <c r="B39" s="38"/>
      <c r="C39" s="41"/>
      <c r="D39" s="41"/>
      <c r="E39" s="41"/>
      <c r="F39" s="41" t="str">
        <f t="shared" si="4"/>
        <v>X</v>
      </c>
      <c r="G39" s="41"/>
      <c r="H39" s="41"/>
      <c r="I39" s="41" t="s">
        <v>1220</v>
      </c>
      <c r="J39" s="40" t="s">
        <v>34</v>
      </c>
      <c r="K39" s="40" t="s">
        <v>35</v>
      </c>
      <c r="L39" s="125">
        <v>3572</v>
      </c>
      <c r="M39" s="120"/>
      <c r="N39" s="261"/>
    </row>
    <row r="40" spans="1:15" s="5" customFormat="1">
      <c r="A40" s="46" t="str">
        <f t="shared" si="0"/>
        <v>X</v>
      </c>
      <c r="B40" s="38"/>
      <c r="C40" s="41"/>
      <c r="D40" s="41"/>
      <c r="E40" s="41"/>
      <c r="F40" s="41" t="str">
        <f t="shared" si="4"/>
        <v>X</v>
      </c>
      <c r="G40" s="41"/>
      <c r="H40" s="41"/>
      <c r="I40" s="41" t="s">
        <v>1221</v>
      </c>
      <c r="J40" s="40" t="s">
        <v>36</v>
      </c>
      <c r="K40" s="40" t="s">
        <v>37</v>
      </c>
      <c r="L40" s="125">
        <v>3615</v>
      </c>
      <c r="M40" s="120"/>
      <c r="N40" s="261"/>
    </row>
    <row r="41" spans="1:15" s="5" customFormat="1">
      <c r="A41" s="46" t="str">
        <f t="shared" si="0"/>
        <v>X</v>
      </c>
      <c r="B41" s="38"/>
      <c r="C41" s="41"/>
      <c r="D41" s="41"/>
      <c r="E41" s="41"/>
      <c r="F41" s="41" t="str">
        <f t="shared" si="4"/>
        <v>X</v>
      </c>
      <c r="G41" s="41"/>
      <c r="H41" s="41"/>
      <c r="I41" s="41" t="s">
        <v>1222</v>
      </c>
      <c r="J41" s="40" t="s">
        <v>38</v>
      </c>
      <c r="K41" s="40" t="s">
        <v>39</v>
      </c>
      <c r="L41" s="125">
        <v>3659</v>
      </c>
      <c r="M41" s="120"/>
      <c r="N41" s="261"/>
    </row>
    <row r="42" spans="1:15" s="5" customFormat="1">
      <c r="A42" s="46" t="str">
        <f t="shared" si="0"/>
        <v>X</v>
      </c>
      <c r="B42" s="38"/>
      <c r="C42" s="41"/>
      <c r="D42" s="41"/>
      <c r="E42" s="41"/>
      <c r="F42" s="41" t="str">
        <f t="shared" si="4"/>
        <v>X</v>
      </c>
      <c r="G42" s="41"/>
      <c r="H42" s="41"/>
      <c r="I42" s="41" t="s">
        <v>1223</v>
      </c>
      <c r="J42" s="40" t="s">
        <v>40</v>
      </c>
      <c r="K42" s="40" t="s">
        <v>41</v>
      </c>
      <c r="L42" s="125">
        <v>3817</v>
      </c>
      <c r="M42" s="120"/>
      <c r="N42" s="261"/>
    </row>
    <row r="43" spans="1:15" s="5" customFormat="1">
      <c r="A43" s="46" t="str">
        <f t="shared" si="0"/>
        <v>X</v>
      </c>
      <c r="B43" s="38"/>
      <c r="C43" s="41"/>
      <c r="D43" s="41"/>
      <c r="E43" s="41"/>
      <c r="F43" s="41" t="str">
        <f t="shared" si="4"/>
        <v>X</v>
      </c>
      <c r="G43" s="41"/>
      <c r="H43" s="41"/>
      <c r="I43" s="41" t="s">
        <v>1224</v>
      </c>
      <c r="J43" s="40" t="s">
        <v>42</v>
      </c>
      <c r="K43" s="40" t="s">
        <v>43</v>
      </c>
      <c r="L43" s="125">
        <v>3880</v>
      </c>
      <c r="M43" s="120"/>
      <c r="N43" s="261"/>
    </row>
    <row r="44" spans="1:15" s="5" customFormat="1">
      <c r="A44" s="46" t="str">
        <f t="shared" si="0"/>
        <v>X</v>
      </c>
      <c r="B44" s="38"/>
      <c r="C44" s="41" t="s">
        <v>446</v>
      </c>
      <c r="D44" s="41" t="str">
        <f t="shared" si="2"/>
        <v>X</v>
      </c>
      <c r="E44" s="41"/>
      <c r="F44" s="41" t="str">
        <f t="shared" si="4"/>
        <v>X</v>
      </c>
      <c r="G44" s="41"/>
      <c r="H44" s="41"/>
      <c r="I44" s="41">
        <v>0</v>
      </c>
      <c r="J44" s="40" t="s">
        <v>661</v>
      </c>
      <c r="K44" s="40" t="s">
        <v>662</v>
      </c>
      <c r="L44" s="125">
        <v>3197</v>
      </c>
      <c r="M44" s="120"/>
      <c r="N44" s="261"/>
      <c r="O44" s="89"/>
    </row>
    <row r="45" spans="1:15" s="5" customFormat="1">
      <c r="A45" s="46" t="str">
        <f t="shared" si="0"/>
        <v>X</v>
      </c>
      <c r="B45" s="38"/>
      <c r="C45" s="41"/>
      <c r="D45" s="41" t="str">
        <f t="shared" si="2"/>
        <v>X</v>
      </c>
      <c r="E45" s="41"/>
      <c r="F45" s="41" t="str">
        <f t="shared" si="4"/>
        <v>X</v>
      </c>
      <c r="G45" s="41"/>
      <c r="H45" s="41"/>
      <c r="I45" s="41" t="s">
        <v>1218</v>
      </c>
      <c r="J45" s="40" t="s">
        <v>663</v>
      </c>
      <c r="K45" s="40" t="s">
        <v>664</v>
      </c>
      <c r="L45" s="125">
        <v>3864</v>
      </c>
      <c r="M45" s="120"/>
      <c r="N45" s="261"/>
      <c r="O45" s="89"/>
    </row>
    <row r="46" spans="1:15" s="5" customFormat="1">
      <c r="A46" s="46" t="str">
        <f t="shared" si="0"/>
        <v>X</v>
      </c>
      <c r="B46" s="38"/>
      <c r="C46" s="41"/>
      <c r="D46" s="41" t="str">
        <f t="shared" si="2"/>
        <v>X</v>
      </c>
      <c r="E46" s="41"/>
      <c r="F46" s="41" t="str">
        <f t="shared" si="4"/>
        <v>X</v>
      </c>
      <c r="G46" s="41"/>
      <c r="H46" s="41"/>
      <c r="I46" s="41" t="s">
        <v>1219</v>
      </c>
      <c r="J46" s="40" t="s">
        <v>665</v>
      </c>
      <c r="K46" s="40" t="s">
        <v>666</v>
      </c>
      <c r="L46" s="125">
        <v>3908</v>
      </c>
      <c r="M46" s="120"/>
      <c r="N46" s="261"/>
      <c r="O46" s="89"/>
    </row>
    <row r="47" spans="1:15" s="5" customFormat="1">
      <c r="A47" s="46" t="str">
        <f t="shared" si="0"/>
        <v>X</v>
      </c>
      <c r="B47" s="38"/>
      <c r="C47" s="41"/>
      <c r="D47" s="41" t="str">
        <f t="shared" si="2"/>
        <v>X</v>
      </c>
      <c r="E47" s="41"/>
      <c r="F47" s="41" t="str">
        <f t="shared" si="4"/>
        <v>X</v>
      </c>
      <c r="G47" s="41"/>
      <c r="H47" s="41"/>
      <c r="I47" s="41" t="s">
        <v>1220</v>
      </c>
      <c r="J47" s="40" t="s">
        <v>667</v>
      </c>
      <c r="K47" s="40" t="s">
        <v>668</v>
      </c>
      <c r="L47" s="125">
        <v>3953</v>
      </c>
      <c r="M47" s="120"/>
      <c r="N47" s="261"/>
      <c r="O47" s="89"/>
    </row>
    <row r="48" spans="1:15" s="5" customFormat="1">
      <c r="A48" s="46" t="str">
        <f t="shared" si="0"/>
        <v>X</v>
      </c>
      <c r="B48" s="38"/>
      <c r="C48" s="41"/>
      <c r="D48" s="41" t="str">
        <f t="shared" si="2"/>
        <v>X</v>
      </c>
      <c r="E48" s="41"/>
      <c r="F48" s="41" t="str">
        <f t="shared" si="4"/>
        <v>X</v>
      </c>
      <c r="G48" s="41"/>
      <c r="H48" s="41"/>
      <c r="I48" s="41" t="s">
        <v>1221</v>
      </c>
      <c r="J48" s="40" t="s">
        <v>669</v>
      </c>
      <c r="K48" s="40" t="s">
        <v>670</v>
      </c>
      <c r="L48" s="125">
        <v>3996</v>
      </c>
      <c r="M48" s="120"/>
      <c r="N48" s="261"/>
      <c r="O48" s="89"/>
    </row>
    <row r="49" spans="1:15" s="5" customFormat="1">
      <c r="A49" s="46" t="str">
        <f t="shared" si="0"/>
        <v>X</v>
      </c>
      <c r="B49" s="38"/>
      <c r="C49" s="41"/>
      <c r="D49" s="41" t="str">
        <f t="shared" si="2"/>
        <v>X</v>
      </c>
      <c r="E49" s="41"/>
      <c r="F49" s="41" t="str">
        <f t="shared" si="4"/>
        <v>X</v>
      </c>
      <c r="G49" s="41"/>
      <c r="H49" s="41"/>
      <c r="I49" s="41" t="s">
        <v>1222</v>
      </c>
      <c r="J49" s="40" t="s">
        <v>671</v>
      </c>
      <c r="K49" s="40" t="s">
        <v>672</v>
      </c>
      <c r="L49" s="125">
        <v>4041</v>
      </c>
      <c r="M49" s="120"/>
      <c r="N49" s="261"/>
      <c r="O49" s="89"/>
    </row>
    <row r="50" spans="1:15" s="5" customFormat="1">
      <c r="A50" s="46" t="str">
        <f t="shared" si="0"/>
        <v>X</v>
      </c>
      <c r="B50" s="38"/>
      <c r="C50" s="41"/>
      <c r="D50" s="41" t="str">
        <f t="shared" si="2"/>
        <v>X</v>
      </c>
      <c r="E50" s="41"/>
      <c r="F50" s="41" t="str">
        <f t="shared" si="4"/>
        <v>X</v>
      </c>
      <c r="G50" s="41"/>
      <c r="H50" s="41"/>
      <c r="I50" s="41" t="s">
        <v>1223</v>
      </c>
      <c r="J50" s="40" t="s">
        <v>673</v>
      </c>
      <c r="K50" s="40" t="s">
        <v>674</v>
      </c>
      <c r="L50" s="125">
        <v>4199</v>
      </c>
      <c r="M50" s="120"/>
      <c r="N50" s="261"/>
      <c r="O50" s="89"/>
    </row>
    <row r="51" spans="1:15" s="5" customFormat="1">
      <c r="A51" s="46" t="str">
        <f t="shared" si="0"/>
        <v>X</v>
      </c>
      <c r="B51" s="38"/>
      <c r="C51" s="41"/>
      <c r="D51" s="41" t="str">
        <f t="shared" si="2"/>
        <v>X</v>
      </c>
      <c r="E51" s="41"/>
      <c r="F51" s="41" t="str">
        <f t="shared" si="4"/>
        <v>X</v>
      </c>
      <c r="G51" s="41"/>
      <c r="H51" s="41"/>
      <c r="I51" s="41" t="s">
        <v>1224</v>
      </c>
      <c r="J51" s="40" t="s">
        <v>675</v>
      </c>
      <c r="K51" s="40" t="s">
        <v>676</v>
      </c>
      <c r="L51" s="125">
        <v>4262</v>
      </c>
      <c r="M51" s="120"/>
      <c r="N51" s="261"/>
      <c r="O51" s="89"/>
    </row>
    <row r="52" spans="1:15" s="5" customFormat="1">
      <c r="A52" s="46" t="str">
        <f t="shared" si="0"/>
        <v>X</v>
      </c>
      <c r="B52" s="38"/>
      <c r="C52" s="41" t="s">
        <v>446</v>
      </c>
      <c r="D52" s="41"/>
      <c r="E52" s="41"/>
      <c r="F52" s="41"/>
      <c r="G52" s="41" t="str">
        <f t="shared" ref="G52:G67" si="5">IF(FIND("-P-",J52)&gt;0,"X","")</f>
        <v>X</v>
      </c>
      <c r="H52" s="41"/>
      <c r="I52" s="41">
        <v>0</v>
      </c>
      <c r="J52" s="40" t="s">
        <v>401</v>
      </c>
      <c r="K52" s="40" t="s">
        <v>402</v>
      </c>
      <c r="L52" s="125">
        <v>3033</v>
      </c>
      <c r="M52" s="120"/>
      <c r="N52" s="261"/>
    </row>
    <row r="53" spans="1:15" s="5" customFormat="1">
      <c r="A53" s="46" t="str">
        <f t="shared" si="0"/>
        <v>X</v>
      </c>
      <c r="B53" s="38"/>
      <c r="C53" s="41"/>
      <c r="D53" s="41"/>
      <c r="E53" s="41"/>
      <c r="F53" s="41"/>
      <c r="G53" s="41" t="str">
        <f t="shared" si="5"/>
        <v>X</v>
      </c>
      <c r="H53" s="41"/>
      <c r="I53" s="41" t="s">
        <v>1218</v>
      </c>
      <c r="J53" s="40" t="s">
        <v>44</v>
      </c>
      <c r="K53" s="40" t="s">
        <v>45</v>
      </c>
      <c r="L53" s="125">
        <v>3678</v>
      </c>
      <c r="M53" s="120"/>
      <c r="N53" s="261"/>
    </row>
    <row r="54" spans="1:15" s="5" customFormat="1">
      <c r="A54" s="46" t="str">
        <f t="shared" si="0"/>
        <v>X</v>
      </c>
      <c r="B54" s="38"/>
      <c r="C54" s="41"/>
      <c r="D54" s="41"/>
      <c r="E54" s="41"/>
      <c r="F54" s="41"/>
      <c r="G54" s="41" t="str">
        <f t="shared" si="5"/>
        <v>X</v>
      </c>
      <c r="H54" s="41"/>
      <c r="I54" s="41" t="s">
        <v>1219</v>
      </c>
      <c r="J54" s="40" t="s">
        <v>46</v>
      </c>
      <c r="K54" s="40" t="s">
        <v>47</v>
      </c>
      <c r="L54" s="125">
        <v>3722</v>
      </c>
      <c r="M54" s="120"/>
      <c r="N54" s="261"/>
    </row>
    <row r="55" spans="1:15" s="5" customFormat="1">
      <c r="A55" s="46" t="str">
        <f t="shared" si="0"/>
        <v>X</v>
      </c>
      <c r="B55" s="38"/>
      <c r="C55" s="41"/>
      <c r="D55" s="41"/>
      <c r="E55" s="41"/>
      <c r="F55" s="41"/>
      <c r="G55" s="41" t="str">
        <f t="shared" si="5"/>
        <v>X</v>
      </c>
      <c r="H55" s="41"/>
      <c r="I55" s="41" t="s">
        <v>1220</v>
      </c>
      <c r="J55" s="40" t="s">
        <v>48</v>
      </c>
      <c r="K55" s="40" t="s">
        <v>49</v>
      </c>
      <c r="L55" s="125">
        <v>3766</v>
      </c>
      <c r="M55" s="120"/>
      <c r="N55" s="261"/>
    </row>
    <row r="56" spans="1:15" s="5" customFormat="1">
      <c r="A56" s="46" t="str">
        <f t="shared" si="0"/>
        <v>X</v>
      </c>
      <c r="B56" s="38"/>
      <c r="C56" s="41"/>
      <c r="D56" s="41"/>
      <c r="E56" s="41"/>
      <c r="F56" s="41"/>
      <c r="G56" s="41" t="str">
        <f t="shared" si="5"/>
        <v>X</v>
      </c>
      <c r="H56" s="41"/>
      <c r="I56" s="41" t="s">
        <v>1221</v>
      </c>
      <c r="J56" s="40" t="s">
        <v>50</v>
      </c>
      <c r="K56" s="40" t="s">
        <v>51</v>
      </c>
      <c r="L56" s="125">
        <v>3810</v>
      </c>
      <c r="M56" s="120"/>
      <c r="N56" s="261"/>
    </row>
    <row r="57" spans="1:15" s="5" customFormat="1">
      <c r="A57" s="46" t="str">
        <f t="shared" si="0"/>
        <v>X</v>
      </c>
      <c r="B57" s="38"/>
      <c r="C57" s="41"/>
      <c r="D57" s="41"/>
      <c r="E57" s="41"/>
      <c r="F57" s="41"/>
      <c r="G57" s="41" t="str">
        <f t="shared" si="5"/>
        <v>X</v>
      </c>
      <c r="H57" s="41"/>
      <c r="I57" s="41" t="s">
        <v>1222</v>
      </c>
      <c r="J57" s="40" t="s">
        <v>52</v>
      </c>
      <c r="K57" s="40" t="s">
        <v>53</v>
      </c>
      <c r="L57" s="125">
        <v>3856</v>
      </c>
      <c r="M57" s="120"/>
      <c r="N57" s="261"/>
    </row>
    <row r="58" spans="1:15" s="5" customFormat="1">
      <c r="A58" s="46" t="str">
        <f t="shared" si="0"/>
        <v>X</v>
      </c>
      <c r="B58" s="38"/>
      <c r="C58" s="41"/>
      <c r="D58" s="41"/>
      <c r="E58" s="41"/>
      <c r="F58" s="41"/>
      <c r="G58" s="41" t="str">
        <f t="shared" si="5"/>
        <v>X</v>
      </c>
      <c r="H58" s="41"/>
      <c r="I58" s="41" t="s">
        <v>1223</v>
      </c>
      <c r="J58" s="40" t="s">
        <v>54</v>
      </c>
      <c r="K58" s="40" t="s">
        <v>55</v>
      </c>
      <c r="L58" s="125">
        <v>4013</v>
      </c>
      <c r="M58" s="120"/>
      <c r="N58" s="261"/>
    </row>
    <row r="59" spans="1:15" s="5" customFormat="1">
      <c r="A59" s="46" t="str">
        <f t="shared" si="0"/>
        <v>X</v>
      </c>
      <c r="B59" s="38"/>
      <c r="C59" s="41"/>
      <c r="D59" s="41"/>
      <c r="E59" s="41"/>
      <c r="F59" s="41"/>
      <c r="G59" s="41" t="str">
        <f t="shared" si="5"/>
        <v>X</v>
      </c>
      <c r="H59" s="41"/>
      <c r="I59" s="41" t="s">
        <v>1224</v>
      </c>
      <c r="J59" s="40" t="s">
        <v>56</v>
      </c>
      <c r="K59" s="40" t="s">
        <v>57</v>
      </c>
      <c r="L59" s="125">
        <v>4076</v>
      </c>
      <c r="M59" s="120"/>
      <c r="N59" s="261"/>
    </row>
    <row r="60" spans="1:15" s="5" customFormat="1">
      <c r="A60" s="46" t="str">
        <f t="shared" si="0"/>
        <v>X</v>
      </c>
      <c r="B60" s="38"/>
      <c r="C60" s="41" t="s">
        <v>446</v>
      </c>
      <c r="D60" s="41" t="str">
        <f t="shared" si="2"/>
        <v>X</v>
      </c>
      <c r="E60" s="41"/>
      <c r="F60" s="41"/>
      <c r="G60" s="41" t="str">
        <f t="shared" si="5"/>
        <v>X</v>
      </c>
      <c r="H60" s="41"/>
      <c r="I60" s="41">
        <v>0</v>
      </c>
      <c r="J60" s="40" t="s">
        <v>677</v>
      </c>
      <c r="K60" s="40" t="s">
        <v>678</v>
      </c>
      <c r="L60" s="125">
        <v>3415</v>
      </c>
      <c r="M60" s="120"/>
      <c r="N60" s="261"/>
      <c r="O60" s="89"/>
    </row>
    <row r="61" spans="1:15" s="5" customFormat="1">
      <c r="A61" s="46" t="str">
        <f t="shared" si="0"/>
        <v>X</v>
      </c>
      <c r="B61" s="38"/>
      <c r="C61" s="41"/>
      <c r="D61" s="41" t="str">
        <f t="shared" si="2"/>
        <v>X</v>
      </c>
      <c r="E61" s="41"/>
      <c r="F61" s="41"/>
      <c r="G61" s="41" t="str">
        <f t="shared" si="5"/>
        <v>X</v>
      </c>
      <c r="H61" s="41"/>
      <c r="I61" s="41" t="s">
        <v>1218</v>
      </c>
      <c r="J61" s="40" t="s">
        <v>679</v>
      </c>
      <c r="K61" s="40" t="s">
        <v>680</v>
      </c>
      <c r="L61" s="125">
        <v>4059</v>
      </c>
      <c r="M61" s="120"/>
      <c r="N61" s="261"/>
      <c r="O61" s="89"/>
    </row>
    <row r="62" spans="1:15" s="5" customFormat="1">
      <c r="A62" s="46" t="str">
        <f t="shared" si="0"/>
        <v>X</v>
      </c>
      <c r="B62" s="38"/>
      <c r="C62" s="41"/>
      <c r="D62" s="41" t="str">
        <f t="shared" si="2"/>
        <v>X</v>
      </c>
      <c r="E62" s="41"/>
      <c r="F62" s="41"/>
      <c r="G62" s="41" t="str">
        <f t="shared" si="5"/>
        <v>X</v>
      </c>
      <c r="H62" s="41"/>
      <c r="I62" s="41" t="s">
        <v>1219</v>
      </c>
      <c r="J62" s="40" t="s">
        <v>681</v>
      </c>
      <c r="K62" s="40" t="s">
        <v>682</v>
      </c>
      <c r="L62" s="125">
        <v>4104</v>
      </c>
      <c r="M62" s="120"/>
      <c r="N62" s="261"/>
      <c r="O62" s="89"/>
    </row>
    <row r="63" spans="1:15" s="5" customFormat="1">
      <c r="A63" s="46" t="str">
        <f t="shared" si="0"/>
        <v>X</v>
      </c>
      <c r="B63" s="38"/>
      <c r="C63" s="41"/>
      <c r="D63" s="41" t="str">
        <f t="shared" si="2"/>
        <v>X</v>
      </c>
      <c r="E63" s="41"/>
      <c r="F63" s="41"/>
      <c r="G63" s="41" t="str">
        <f t="shared" si="5"/>
        <v>X</v>
      </c>
      <c r="H63" s="41"/>
      <c r="I63" s="41" t="s">
        <v>1220</v>
      </c>
      <c r="J63" s="40" t="s">
        <v>683</v>
      </c>
      <c r="K63" s="40" t="s">
        <v>684</v>
      </c>
      <c r="L63" s="125">
        <v>4148</v>
      </c>
      <c r="M63" s="120"/>
      <c r="N63" s="261"/>
      <c r="O63" s="89"/>
    </row>
    <row r="64" spans="1:15" s="5" customFormat="1">
      <c r="A64" s="46" t="str">
        <f t="shared" si="0"/>
        <v>X</v>
      </c>
      <c r="B64" s="38"/>
      <c r="C64" s="41"/>
      <c r="D64" s="41" t="str">
        <f t="shared" si="2"/>
        <v>X</v>
      </c>
      <c r="E64" s="41"/>
      <c r="F64" s="41"/>
      <c r="G64" s="41" t="str">
        <f t="shared" si="5"/>
        <v>X</v>
      </c>
      <c r="H64" s="41"/>
      <c r="I64" s="41" t="s">
        <v>1221</v>
      </c>
      <c r="J64" s="40" t="s">
        <v>685</v>
      </c>
      <c r="K64" s="40" t="s">
        <v>686</v>
      </c>
      <c r="L64" s="125">
        <v>4192</v>
      </c>
      <c r="M64" s="120"/>
      <c r="N64" s="261"/>
      <c r="O64" s="89"/>
    </row>
    <row r="65" spans="1:15" s="5" customFormat="1">
      <c r="A65" s="46" t="str">
        <f t="shared" si="0"/>
        <v>X</v>
      </c>
      <c r="B65" s="38"/>
      <c r="C65" s="41"/>
      <c r="D65" s="41" t="str">
        <f t="shared" si="2"/>
        <v>X</v>
      </c>
      <c r="E65" s="41"/>
      <c r="F65" s="41"/>
      <c r="G65" s="41" t="str">
        <f t="shared" si="5"/>
        <v>X</v>
      </c>
      <c r="H65" s="41"/>
      <c r="I65" s="41" t="s">
        <v>1222</v>
      </c>
      <c r="J65" s="40" t="s">
        <v>687</v>
      </c>
      <c r="K65" s="40" t="s">
        <v>688</v>
      </c>
      <c r="L65" s="125">
        <v>4237</v>
      </c>
      <c r="M65" s="120"/>
      <c r="N65" s="261"/>
      <c r="O65" s="89"/>
    </row>
    <row r="66" spans="1:15" s="5" customFormat="1">
      <c r="A66" s="46" t="str">
        <f t="shared" si="0"/>
        <v>X</v>
      </c>
      <c r="B66" s="38"/>
      <c r="C66" s="41"/>
      <c r="D66" s="41" t="str">
        <f t="shared" si="2"/>
        <v>X</v>
      </c>
      <c r="E66" s="41"/>
      <c r="F66" s="41"/>
      <c r="G66" s="41" t="str">
        <f t="shared" si="5"/>
        <v>X</v>
      </c>
      <c r="H66" s="41"/>
      <c r="I66" s="41" t="s">
        <v>1223</v>
      </c>
      <c r="J66" s="40" t="s">
        <v>689</v>
      </c>
      <c r="K66" s="40" t="s">
        <v>690</v>
      </c>
      <c r="L66" s="125">
        <v>4394</v>
      </c>
      <c r="M66" s="120"/>
      <c r="N66" s="261"/>
      <c r="O66" s="89"/>
    </row>
    <row r="67" spans="1:15" s="5" customFormat="1">
      <c r="A67" s="46" t="str">
        <f t="shared" si="0"/>
        <v>X</v>
      </c>
      <c r="B67" s="38"/>
      <c r="C67" s="41"/>
      <c r="D67" s="41" t="str">
        <f t="shared" si="2"/>
        <v>X</v>
      </c>
      <c r="E67" s="41"/>
      <c r="F67" s="41"/>
      <c r="G67" s="41" t="str">
        <f t="shared" si="5"/>
        <v>X</v>
      </c>
      <c r="H67" s="41"/>
      <c r="I67" s="41" t="s">
        <v>1224</v>
      </c>
      <c r="J67" s="40" t="s">
        <v>691</v>
      </c>
      <c r="K67" s="40" t="s">
        <v>692</v>
      </c>
      <c r="L67" s="125">
        <v>4457</v>
      </c>
      <c r="M67" s="120"/>
      <c r="N67" s="261"/>
      <c r="O67" s="89"/>
    </row>
    <row r="68" spans="1:15" s="5" customFormat="1">
      <c r="A68" s="46" t="str">
        <f t="shared" ref="A68:A131" si="6">IF(FIND("HP2-",J68)&gt;0,"X","")</f>
        <v>X</v>
      </c>
      <c r="B68" s="41"/>
      <c r="C68" s="41" t="s">
        <v>446</v>
      </c>
      <c r="D68" s="41"/>
      <c r="E68" s="41" t="str">
        <f t="shared" ref="E68:E83" si="7">IF(FIND("-A-",J68)&gt;0,"X","")</f>
        <v>X</v>
      </c>
      <c r="F68" s="41"/>
      <c r="G68" s="41"/>
      <c r="H68" s="41"/>
      <c r="I68" s="41">
        <v>0</v>
      </c>
      <c r="J68" s="40" t="s">
        <v>411</v>
      </c>
      <c r="K68" s="40" t="s">
        <v>412</v>
      </c>
      <c r="L68" s="125">
        <v>2202</v>
      </c>
      <c r="M68" s="120"/>
      <c r="N68" s="261"/>
    </row>
    <row r="69" spans="1:15" s="5" customFormat="1">
      <c r="A69" s="46" t="str">
        <f t="shared" si="6"/>
        <v>X</v>
      </c>
      <c r="B69" s="41"/>
      <c r="C69" s="41"/>
      <c r="D69" s="41"/>
      <c r="E69" s="41" t="str">
        <f t="shared" si="7"/>
        <v>X</v>
      </c>
      <c r="F69" s="41"/>
      <c r="G69" s="41"/>
      <c r="H69" s="41"/>
      <c r="I69" s="41" t="s">
        <v>1218</v>
      </c>
      <c r="J69" s="40" t="s">
        <v>58</v>
      </c>
      <c r="K69" s="40" t="s">
        <v>59</v>
      </c>
      <c r="L69" s="125">
        <v>3245</v>
      </c>
      <c r="M69" s="120"/>
      <c r="N69" s="261"/>
    </row>
    <row r="70" spans="1:15" s="5" customFormat="1">
      <c r="A70" s="46" t="str">
        <f t="shared" si="6"/>
        <v>X</v>
      </c>
      <c r="B70" s="41"/>
      <c r="C70" s="41"/>
      <c r="D70" s="41"/>
      <c r="E70" s="41" t="str">
        <f t="shared" si="7"/>
        <v>X</v>
      </c>
      <c r="F70" s="41"/>
      <c r="G70" s="41"/>
      <c r="H70" s="41"/>
      <c r="I70" s="41" t="s">
        <v>1219</v>
      </c>
      <c r="J70" s="40" t="s">
        <v>60</v>
      </c>
      <c r="K70" s="40" t="s">
        <v>61</v>
      </c>
      <c r="L70" s="125">
        <v>3291</v>
      </c>
      <c r="M70" s="120"/>
      <c r="N70" s="261"/>
    </row>
    <row r="71" spans="1:15" s="5" customFormat="1">
      <c r="A71" s="46" t="str">
        <f t="shared" si="6"/>
        <v>X</v>
      </c>
      <c r="B71" s="41"/>
      <c r="C71" s="41"/>
      <c r="D71" s="41"/>
      <c r="E71" s="41" t="str">
        <f t="shared" si="7"/>
        <v>X</v>
      </c>
      <c r="F71" s="41"/>
      <c r="G71" s="41"/>
      <c r="H71" s="41"/>
      <c r="I71" s="41" t="s">
        <v>1220</v>
      </c>
      <c r="J71" s="40" t="s">
        <v>62</v>
      </c>
      <c r="K71" s="40" t="s">
        <v>63</v>
      </c>
      <c r="L71" s="125">
        <v>3338</v>
      </c>
      <c r="M71" s="120"/>
      <c r="N71" s="261"/>
    </row>
    <row r="72" spans="1:15" s="5" customFormat="1">
      <c r="A72" s="46" t="str">
        <f t="shared" si="6"/>
        <v>X</v>
      </c>
      <c r="B72" s="41"/>
      <c r="C72" s="41"/>
      <c r="D72" s="41"/>
      <c r="E72" s="41" t="str">
        <f t="shared" si="7"/>
        <v>X</v>
      </c>
      <c r="F72" s="41"/>
      <c r="G72" s="41"/>
      <c r="H72" s="41"/>
      <c r="I72" s="41" t="s">
        <v>1221</v>
      </c>
      <c r="J72" s="40" t="s">
        <v>64</v>
      </c>
      <c r="K72" s="40" t="s">
        <v>65</v>
      </c>
      <c r="L72" s="125">
        <v>3384</v>
      </c>
      <c r="M72" s="120"/>
      <c r="N72" s="261"/>
    </row>
    <row r="73" spans="1:15" s="5" customFormat="1">
      <c r="A73" s="46" t="str">
        <f t="shared" si="6"/>
        <v>X</v>
      </c>
      <c r="B73" s="41"/>
      <c r="C73" s="41"/>
      <c r="D73" s="41"/>
      <c r="E73" s="41" t="str">
        <f t="shared" si="7"/>
        <v>X</v>
      </c>
      <c r="F73" s="41"/>
      <c r="G73" s="41"/>
      <c r="H73" s="41"/>
      <c r="I73" s="41" t="s">
        <v>1222</v>
      </c>
      <c r="J73" s="40" t="s">
        <v>66</v>
      </c>
      <c r="K73" s="40" t="s">
        <v>67</v>
      </c>
      <c r="L73" s="125">
        <v>3430</v>
      </c>
      <c r="M73" s="120"/>
      <c r="N73" s="261"/>
    </row>
    <row r="74" spans="1:15" s="5" customFormat="1">
      <c r="A74" s="46" t="str">
        <f t="shared" si="6"/>
        <v>X</v>
      </c>
      <c r="B74" s="41"/>
      <c r="C74" s="41"/>
      <c r="D74" s="41"/>
      <c r="E74" s="41" t="str">
        <f t="shared" si="7"/>
        <v>X</v>
      </c>
      <c r="F74" s="41"/>
      <c r="G74" s="41"/>
      <c r="H74" s="41"/>
      <c r="I74" s="41" t="s">
        <v>1223</v>
      </c>
      <c r="J74" s="40" t="s">
        <v>68</v>
      </c>
      <c r="K74" s="40" t="s">
        <v>69</v>
      </c>
      <c r="L74" s="125">
        <v>3591</v>
      </c>
      <c r="M74" s="120"/>
      <c r="N74" s="261"/>
    </row>
    <row r="75" spans="1:15" s="5" customFormat="1">
      <c r="A75" s="46" t="str">
        <f t="shared" si="6"/>
        <v>X</v>
      </c>
      <c r="B75" s="41"/>
      <c r="C75" s="41"/>
      <c r="D75" s="41"/>
      <c r="E75" s="41" t="str">
        <f t="shared" si="7"/>
        <v>X</v>
      </c>
      <c r="F75" s="41"/>
      <c r="G75" s="41"/>
      <c r="H75" s="41"/>
      <c r="I75" s="41" t="s">
        <v>1224</v>
      </c>
      <c r="J75" s="40" t="s">
        <v>70</v>
      </c>
      <c r="K75" s="40" t="s">
        <v>71</v>
      </c>
      <c r="L75" s="125">
        <v>3656</v>
      </c>
      <c r="M75" s="120"/>
      <c r="N75" s="261"/>
    </row>
    <row r="76" spans="1:15" s="5" customFormat="1">
      <c r="A76" s="46" t="str">
        <f t="shared" si="6"/>
        <v>X</v>
      </c>
      <c r="B76" s="41"/>
      <c r="C76" s="41" t="s">
        <v>446</v>
      </c>
      <c r="D76" s="41" t="str">
        <f t="shared" ref="D76:D131" si="8">IF(FIND("-1-",J76)&gt;0,"X","")</f>
        <v>X</v>
      </c>
      <c r="E76" s="41" t="str">
        <f t="shared" si="7"/>
        <v>X</v>
      </c>
      <c r="F76" s="41"/>
      <c r="G76" s="41"/>
      <c r="H76" s="41"/>
      <c r="I76" s="41">
        <v>0</v>
      </c>
      <c r="J76" s="40" t="s">
        <v>706</v>
      </c>
      <c r="K76" s="40" t="s">
        <v>707</v>
      </c>
      <c r="L76" s="125">
        <v>2584</v>
      </c>
      <c r="M76" s="120"/>
      <c r="N76" s="261"/>
      <c r="O76" s="89"/>
    </row>
    <row r="77" spans="1:15" s="5" customFormat="1">
      <c r="A77" s="46" t="str">
        <f t="shared" si="6"/>
        <v>X</v>
      </c>
      <c r="B77" s="41"/>
      <c r="C77" s="41"/>
      <c r="D77" s="41" t="str">
        <f t="shared" si="8"/>
        <v>X</v>
      </c>
      <c r="E77" s="41" t="str">
        <f t="shared" si="7"/>
        <v>X</v>
      </c>
      <c r="F77" s="41"/>
      <c r="G77" s="41"/>
      <c r="H77" s="41"/>
      <c r="I77" s="41" t="s">
        <v>1218</v>
      </c>
      <c r="J77" s="40" t="s">
        <v>708</v>
      </c>
      <c r="K77" s="40" t="s">
        <v>709</v>
      </c>
      <c r="L77" s="125">
        <v>3626</v>
      </c>
      <c r="M77" s="120"/>
      <c r="N77" s="261"/>
      <c r="O77" s="89"/>
    </row>
    <row r="78" spans="1:15" s="5" customFormat="1">
      <c r="A78" s="46" t="str">
        <f t="shared" si="6"/>
        <v>X</v>
      </c>
      <c r="B78" s="41"/>
      <c r="C78" s="41"/>
      <c r="D78" s="41" t="str">
        <f t="shared" si="8"/>
        <v>X</v>
      </c>
      <c r="E78" s="41" t="str">
        <f t="shared" si="7"/>
        <v>X</v>
      </c>
      <c r="F78" s="41"/>
      <c r="G78" s="41"/>
      <c r="H78" s="41"/>
      <c r="I78" s="41" t="s">
        <v>1219</v>
      </c>
      <c r="J78" s="40" t="s">
        <v>710</v>
      </c>
      <c r="K78" s="40" t="s">
        <v>711</v>
      </c>
      <c r="L78" s="125">
        <v>3673</v>
      </c>
      <c r="M78" s="120"/>
      <c r="N78" s="261"/>
      <c r="O78" s="89"/>
    </row>
    <row r="79" spans="1:15" s="5" customFormat="1">
      <c r="A79" s="46" t="str">
        <f t="shared" si="6"/>
        <v>X</v>
      </c>
      <c r="B79" s="41"/>
      <c r="C79" s="41"/>
      <c r="D79" s="41" t="str">
        <f t="shared" si="8"/>
        <v>X</v>
      </c>
      <c r="E79" s="41" t="str">
        <f t="shared" si="7"/>
        <v>X</v>
      </c>
      <c r="F79" s="41"/>
      <c r="G79" s="41"/>
      <c r="H79" s="41"/>
      <c r="I79" s="41" t="s">
        <v>1220</v>
      </c>
      <c r="J79" s="40" t="s">
        <v>712</v>
      </c>
      <c r="K79" s="40" t="s">
        <v>713</v>
      </c>
      <c r="L79" s="125">
        <v>3719</v>
      </c>
      <c r="M79" s="120"/>
      <c r="N79" s="261"/>
      <c r="O79" s="89"/>
    </row>
    <row r="80" spans="1:15" s="5" customFormat="1">
      <c r="A80" s="46" t="str">
        <f t="shared" si="6"/>
        <v>X</v>
      </c>
      <c r="B80" s="41"/>
      <c r="C80" s="41"/>
      <c r="D80" s="41" t="str">
        <f t="shared" si="8"/>
        <v>X</v>
      </c>
      <c r="E80" s="41" t="str">
        <f t="shared" si="7"/>
        <v>X</v>
      </c>
      <c r="F80" s="41"/>
      <c r="G80" s="41"/>
      <c r="H80" s="41"/>
      <c r="I80" s="41" t="s">
        <v>1221</v>
      </c>
      <c r="J80" s="40" t="s">
        <v>714</v>
      </c>
      <c r="K80" s="40" t="s">
        <v>715</v>
      </c>
      <c r="L80" s="125">
        <v>3766</v>
      </c>
      <c r="M80" s="120"/>
      <c r="N80" s="261"/>
      <c r="O80" s="89"/>
    </row>
    <row r="81" spans="1:15" s="5" customFormat="1">
      <c r="A81" s="46" t="str">
        <f t="shared" si="6"/>
        <v>X</v>
      </c>
      <c r="B81" s="41"/>
      <c r="C81" s="41"/>
      <c r="D81" s="41" t="str">
        <f t="shared" si="8"/>
        <v>X</v>
      </c>
      <c r="E81" s="41" t="str">
        <f t="shared" si="7"/>
        <v>X</v>
      </c>
      <c r="F81" s="41"/>
      <c r="G81" s="41"/>
      <c r="H81" s="41"/>
      <c r="I81" s="41" t="s">
        <v>1222</v>
      </c>
      <c r="J81" s="40" t="s">
        <v>716</v>
      </c>
      <c r="K81" s="40" t="s">
        <v>717</v>
      </c>
      <c r="L81" s="125">
        <v>3812</v>
      </c>
      <c r="M81" s="120"/>
      <c r="N81" s="261"/>
      <c r="O81" s="89"/>
    </row>
    <row r="82" spans="1:15" s="5" customFormat="1">
      <c r="A82" s="46" t="str">
        <f t="shared" si="6"/>
        <v>X</v>
      </c>
      <c r="B82" s="41"/>
      <c r="C82" s="41"/>
      <c r="D82" s="41" t="str">
        <f t="shared" si="8"/>
        <v>X</v>
      </c>
      <c r="E82" s="41" t="str">
        <f t="shared" si="7"/>
        <v>X</v>
      </c>
      <c r="F82" s="41"/>
      <c r="G82" s="41"/>
      <c r="H82" s="41"/>
      <c r="I82" s="41" t="s">
        <v>1223</v>
      </c>
      <c r="J82" s="40" t="s">
        <v>718</v>
      </c>
      <c r="K82" s="40" t="s">
        <v>719</v>
      </c>
      <c r="L82" s="125">
        <v>3972</v>
      </c>
      <c r="M82" s="120"/>
      <c r="N82" s="261"/>
      <c r="O82" s="89"/>
    </row>
    <row r="83" spans="1:15" s="5" customFormat="1">
      <c r="A83" s="46" t="str">
        <f t="shared" si="6"/>
        <v>X</v>
      </c>
      <c r="B83" s="41"/>
      <c r="C83" s="41"/>
      <c r="D83" s="41" t="str">
        <f t="shared" si="8"/>
        <v>X</v>
      </c>
      <c r="E83" s="41" t="str">
        <f t="shared" si="7"/>
        <v>X</v>
      </c>
      <c r="F83" s="41"/>
      <c r="G83" s="41"/>
      <c r="H83" s="41"/>
      <c r="I83" s="41" t="s">
        <v>1224</v>
      </c>
      <c r="J83" s="40" t="s">
        <v>720</v>
      </c>
      <c r="K83" s="40" t="s">
        <v>721</v>
      </c>
      <c r="L83" s="125">
        <v>4038</v>
      </c>
      <c r="M83" s="120"/>
      <c r="N83" s="261"/>
      <c r="O83" s="89"/>
    </row>
    <row r="84" spans="1:15" s="5" customFormat="1">
      <c r="A84" s="46" t="str">
        <f t="shared" si="6"/>
        <v>X</v>
      </c>
      <c r="B84" s="41"/>
      <c r="C84" s="41" t="s">
        <v>446</v>
      </c>
      <c r="D84" s="41"/>
      <c r="E84" s="41"/>
      <c r="F84" s="41"/>
      <c r="G84" s="41"/>
      <c r="H84" s="41" t="str">
        <f t="shared" ref="H84:H99" si="9">IF(FIND("-E-",J84)&gt;0,"X","")</f>
        <v>X</v>
      </c>
      <c r="I84" s="41">
        <v>0</v>
      </c>
      <c r="J84" s="40" t="s">
        <v>413</v>
      </c>
      <c r="K84" s="40" t="s">
        <v>414</v>
      </c>
      <c r="L84" s="125">
        <v>3959</v>
      </c>
      <c r="M84" s="120"/>
      <c r="N84" s="261"/>
    </row>
    <row r="85" spans="1:15" s="5" customFormat="1">
      <c r="A85" s="46" t="str">
        <f t="shared" si="6"/>
        <v>X</v>
      </c>
      <c r="B85" s="41"/>
      <c r="C85" s="41"/>
      <c r="D85" s="41"/>
      <c r="E85" s="41"/>
      <c r="F85" s="41"/>
      <c r="G85" s="41"/>
      <c r="H85" s="41" t="str">
        <f t="shared" si="9"/>
        <v>X</v>
      </c>
      <c r="I85" s="41" t="s">
        <v>1218</v>
      </c>
      <c r="J85" s="40" t="s">
        <v>72</v>
      </c>
      <c r="K85" s="40" t="s">
        <v>73</v>
      </c>
      <c r="L85" s="125">
        <v>4824</v>
      </c>
      <c r="M85" s="120"/>
      <c r="N85" s="261"/>
    </row>
    <row r="86" spans="1:15" s="5" customFormat="1">
      <c r="A86" s="46" t="str">
        <f t="shared" si="6"/>
        <v>X</v>
      </c>
      <c r="B86" s="41"/>
      <c r="C86" s="41"/>
      <c r="D86" s="41"/>
      <c r="E86" s="41"/>
      <c r="F86" s="41"/>
      <c r="G86" s="41"/>
      <c r="H86" s="41" t="str">
        <f t="shared" si="9"/>
        <v>X</v>
      </c>
      <c r="I86" s="41" t="s">
        <v>1219</v>
      </c>
      <c r="J86" s="40" t="s">
        <v>74</v>
      </c>
      <c r="K86" s="40" t="s">
        <v>75</v>
      </c>
      <c r="L86" s="125">
        <v>4870</v>
      </c>
      <c r="M86" s="120"/>
      <c r="N86" s="261"/>
    </row>
    <row r="87" spans="1:15" s="5" customFormat="1">
      <c r="A87" s="46" t="str">
        <f t="shared" si="6"/>
        <v>X</v>
      </c>
      <c r="B87" s="41"/>
      <c r="C87" s="41"/>
      <c r="D87" s="41"/>
      <c r="E87" s="41"/>
      <c r="F87" s="41"/>
      <c r="G87" s="41"/>
      <c r="H87" s="41" t="str">
        <f t="shared" si="9"/>
        <v>X</v>
      </c>
      <c r="I87" s="41" t="s">
        <v>1220</v>
      </c>
      <c r="J87" s="40" t="s">
        <v>76</v>
      </c>
      <c r="K87" s="40" t="s">
        <v>77</v>
      </c>
      <c r="L87" s="125">
        <v>4917</v>
      </c>
      <c r="M87" s="120"/>
      <c r="N87" s="261"/>
    </row>
    <row r="88" spans="1:15" s="5" customFormat="1">
      <c r="A88" s="46" t="str">
        <f t="shared" si="6"/>
        <v>X</v>
      </c>
      <c r="B88" s="41"/>
      <c r="C88" s="41"/>
      <c r="D88" s="41"/>
      <c r="E88" s="41"/>
      <c r="F88" s="41"/>
      <c r="G88" s="41"/>
      <c r="H88" s="41" t="str">
        <f t="shared" si="9"/>
        <v>X</v>
      </c>
      <c r="I88" s="41" t="s">
        <v>1221</v>
      </c>
      <c r="J88" s="40" t="s">
        <v>78</v>
      </c>
      <c r="K88" s="40" t="s">
        <v>79</v>
      </c>
      <c r="L88" s="125">
        <v>4963</v>
      </c>
      <c r="M88" s="120"/>
      <c r="N88" s="261"/>
    </row>
    <row r="89" spans="1:15" s="5" customFormat="1">
      <c r="A89" s="46" t="str">
        <f t="shared" si="6"/>
        <v>X</v>
      </c>
      <c r="B89" s="41"/>
      <c r="C89" s="41"/>
      <c r="D89" s="41"/>
      <c r="E89" s="41"/>
      <c r="F89" s="41"/>
      <c r="G89" s="41"/>
      <c r="H89" s="41" t="str">
        <f t="shared" si="9"/>
        <v>X</v>
      </c>
      <c r="I89" s="41" t="s">
        <v>1222</v>
      </c>
      <c r="J89" s="40" t="s">
        <v>80</v>
      </c>
      <c r="K89" s="40" t="s">
        <v>81</v>
      </c>
      <c r="L89" s="125">
        <v>5011</v>
      </c>
      <c r="M89" s="120"/>
      <c r="N89" s="261"/>
    </row>
    <row r="90" spans="1:15" s="5" customFormat="1">
      <c r="A90" s="46" t="str">
        <f t="shared" si="6"/>
        <v>X</v>
      </c>
      <c r="B90" s="41"/>
      <c r="C90" s="41"/>
      <c r="D90" s="41"/>
      <c r="E90" s="41"/>
      <c r="F90" s="41"/>
      <c r="G90" s="41"/>
      <c r="H90" s="41" t="str">
        <f t="shared" si="9"/>
        <v>X</v>
      </c>
      <c r="I90" s="41" t="s">
        <v>1223</v>
      </c>
      <c r="J90" s="40" t="s">
        <v>82</v>
      </c>
      <c r="K90" s="40" t="s">
        <v>83</v>
      </c>
      <c r="L90" s="125">
        <v>5170</v>
      </c>
      <c r="M90" s="120"/>
      <c r="N90" s="261"/>
    </row>
    <row r="91" spans="1:15" s="5" customFormat="1">
      <c r="A91" s="46" t="str">
        <f t="shared" si="6"/>
        <v>X</v>
      </c>
      <c r="B91" s="41"/>
      <c r="C91" s="41"/>
      <c r="D91" s="41"/>
      <c r="E91" s="41"/>
      <c r="F91" s="41"/>
      <c r="G91" s="41"/>
      <c r="H91" s="41" t="str">
        <f t="shared" si="9"/>
        <v>X</v>
      </c>
      <c r="I91" s="41" t="s">
        <v>1224</v>
      </c>
      <c r="J91" s="40" t="s">
        <v>84</v>
      </c>
      <c r="K91" s="40" t="s">
        <v>85</v>
      </c>
      <c r="L91" s="125">
        <v>5236</v>
      </c>
      <c r="M91" s="120"/>
      <c r="N91" s="261"/>
    </row>
    <row r="92" spans="1:15" s="5" customFormat="1">
      <c r="A92" s="46" t="str">
        <f t="shared" si="6"/>
        <v>X</v>
      </c>
      <c r="B92" s="41"/>
      <c r="C92" s="41" t="s">
        <v>446</v>
      </c>
      <c r="D92" s="41" t="str">
        <f t="shared" si="8"/>
        <v>X</v>
      </c>
      <c r="E92" s="41"/>
      <c r="F92" s="41"/>
      <c r="G92" s="41"/>
      <c r="H92" s="41" t="str">
        <f t="shared" si="9"/>
        <v>X</v>
      </c>
      <c r="I92" s="41">
        <v>0</v>
      </c>
      <c r="J92" s="40" t="s">
        <v>722</v>
      </c>
      <c r="K92" s="40" t="s">
        <v>723</v>
      </c>
      <c r="L92" s="125">
        <v>4340</v>
      </c>
      <c r="M92" s="120"/>
      <c r="N92" s="261"/>
      <c r="O92" s="89"/>
    </row>
    <row r="93" spans="1:15" s="5" customFormat="1">
      <c r="A93" s="46" t="str">
        <f t="shared" si="6"/>
        <v>X</v>
      </c>
      <c r="B93" s="41"/>
      <c r="C93" s="41"/>
      <c r="D93" s="41" t="str">
        <f t="shared" si="8"/>
        <v>X</v>
      </c>
      <c r="E93" s="41"/>
      <c r="F93" s="41"/>
      <c r="G93" s="41"/>
      <c r="H93" s="41" t="str">
        <f t="shared" si="9"/>
        <v>X</v>
      </c>
      <c r="I93" s="41" t="s">
        <v>1218</v>
      </c>
      <c r="J93" s="40" t="s">
        <v>724</v>
      </c>
      <c r="K93" s="40" t="s">
        <v>725</v>
      </c>
      <c r="L93" s="125">
        <v>5205</v>
      </c>
      <c r="M93" s="120"/>
      <c r="N93" s="261"/>
      <c r="O93" s="89"/>
    </row>
    <row r="94" spans="1:15" s="5" customFormat="1">
      <c r="A94" s="46" t="str">
        <f t="shared" si="6"/>
        <v>X</v>
      </c>
      <c r="B94" s="41"/>
      <c r="C94" s="41"/>
      <c r="D94" s="41" t="str">
        <f t="shared" si="8"/>
        <v>X</v>
      </c>
      <c r="E94" s="41"/>
      <c r="F94" s="41"/>
      <c r="G94" s="41"/>
      <c r="H94" s="41" t="str">
        <f t="shared" si="9"/>
        <v>X</v>
      </c>
      <c r="I94" s="41" t="s">
        <v>1219</v>
      </c>
      <c r="J94" s="40" t="s">
        <v>726</v>
      </c>
      <c r="K94" s="40" t="s">
        <v>727</v>
      </c>
      <c r="L94" s="125">
        <v>5252</v>
      </c>
      <c r="M94" s="120"/>
      <c r="N94" s="261"/>
      <c r="O94" s="89"/>
    </row>
    <row r="95" spans="1:15" s="5" customFormat="1">
      <c r="A95" s="46" t="str">
        <f t="shared" si="6"/>
        <v>X</v>
      </c>
      <c r="B95" s="41"/>
      <c r="C95" s="41"/>
      <c r="D95" s="41" t="str">
        <f t="shared" si="8"/>
        <v>X</v>
      </c>
      <c r="E95" s="41"/>
      <c r="F95" s="41"/>
      <c r="G95" s="41"/>
      <c r="H95" s="41" t="str">
        <f t="shared" si="9"/>
        <v>X</v>
      </c>
      <c r="I95" s="41" t="s">
        <v>1220</v>
      </c>
      <c r="J95" s="40" t="s">
        <v>728</v>
      </c>
      <c r="K95" s="40" t="s">
        <v>729</v>
      </c>
      <c r="L95" s="125">
        <v>5298</v>
      </c>
      <c r="M95" s="120"/>
      <c r="N95" s="261"/>
      <c r="O95" s="89"/>
    </row>
    <row r="96" spans="1:15" s="5" customFormat="1">
      <c r="A96" s="46" t="str">
        <f t="shared" si="6"/>
        <v>X</v>
      </c>
      <c r="B96" s="41"/>
      <c r="C96" s="41"/>
      <c r="D96" s="41" t="str">
        <f t="shared" si="8"/>
        <v>X</v>
      </c>
      <c r="E96" s="41"/>
      <c r="F96" s="41"/>
      <c r="G96" s="41"/>
      <c r="H96" s="41" t="str">
        <f t="shared" si="9"/>
        <v>X</v>
      </c>
      <c r="I96" s="41" t="s">
        <v>1221</v>
      </c>
      <c r="J96" s="40" t="s">
        <v>730</v>
      </c>
      <c r="K96" s="40" t="s">
        <v>731</v>
      </c>
      <c r="L96" s="125">
        <v>5346</v>
      </c>
      <c r="M96" s="120"/>
      <c r="N96" s="261"/>
      <c r="O96" s="89"/>
    </row>
    <row r="97" spans="1:15" s="5" customFormat="1">
      <c r="A97" s="46" t="str">
        <f t="shared" si="6"/>
        <v>X</v>
      </c>
      <c r="B97" s="41"/>
      <c r="C97" s="41"/>
      <c r="D97" s="41" t="str">
        <f t="shared" si="8"/>
        <v>X</v>
      </c>
      <c r="E97" s="41"/>
      <c r="F97" s="41"/>
      <c r="G97" s="41"/>
      <c r="H97" s="41" t="str">
        <f t="shared" si="9"/>
        <v>X</v>
      </c>
      <c r="I97" s="41" t="s">
        <v>1222</v>
      </c>
      <c r="J97" s="40" t="s">
        <v>732</v>
      </c>
      <c r="K97" s="40" t="s">
        <v>733</v>
      </c>
      <c r="L97" s="125">
        <v>5392</v>
      </c>
      <c r="M97" s="120"/>
      <c r="N97" s="261"/>
      <c r="O97" s="89"/>
    </row>
    <row r="98" spans="1:15" s="5" customFormat="1">
      <c r="A98" s="46" t="str">
        <f t="shared" si="6"/>
        <v>X</v>
      </c>
      <c r="B98" s="41"/>
      <c r="C98" s="41"/>
      <c r="D98" s="41" t="str">
        <f t="shared" si="8"/>
        <v>X</v>
      </c>
      <c r="E98" s="41"/>
      <c r="F98" s="41"/>
      <c r="G98" s="41"/>
      <c r="H98" s="41" t="str">
        <f t="shared" si="9"/>
        <v>X</v>
      </c>
      <c r="I98" s="41" t="s">
        <v>1223</v>
      </c>
      <c r="J98" s="40" t="s">
        <v>734</v>
      </c>
      <c r="K98" s="40" t="s">
        <v>735</v>
      </c>
      <c r="L98" s="125">
        <v>5551</v>
      </c>
      <c r="M98" s="120"/>
      <c r="N98" s="261"/>
      <c r="O98" s="89"/>
    </row>
    <row r="99" spans="1:15" s="5" customFormat="1">
      <c r="A99" s="46" t="str">
        <f t="shared" si="6"/>
        <v>X</v>
      </c>
      <c r="B99" s="41"/>
      <c r="C99" s="41"/>
      <c r="D99" s="41" t="str">
        <f t="shared" si="8"/>
        <v>X</v>
      </c>
      <c r="E99" s="41"/>
      <c r="F99" s="41"/>
      <c r="G99" s="41"/>
      <c r="H99" s="41" t="str">
        <f t="shared" si="9"/>
        <v>X</v>
      </c>
      <c r="I99" s="41" t="s">
        <v>1224</v>
      </c>
      <c r="J99" s="40" t="s">
        <v>736</v>
      </c>
      <c r="K99" s="40" t="s">
        <v>737</v>
      </c>
      <c r="L99" s="125">
        <v>5618</v>
      </c>
      <c r="M99" s="120"/>
      <c r="N99" s="261"/>
      <c r="O99" s="89"/>
    </row>
    <row r="100" spans="1:15" s="5" customFormat="1">
      <c r="A100" s="46" t="str">
        <f t="shared" si="6"/>
        <v>X</v>
      </c>
      <c r="B100" s="41"/>
      <c r="C100" s="41" t="s">
        <v>446</v>
      </c>
      <c r="D100" s="41"/>
      <c r="E100" s="41"/>
      <c r="F100" s="41" t="str">
        <f t="shared" ref="F100:F115" si="10">IF(FIND("-K-",J100)&gt;0,"X","")</f>
        <v>X</v>
      </c>
      <c r="G100" s="41"/>
      <c r="H100" s="41"/>
      <c r="I100" s="41">
        <v>0</v>
      </c>
      <c r="J100" s="40" t="s">
        <v>415</v>
      </c>
      <c r="K100" s="40" t="s">
        <v>416</v>
      </c>
      <c r="L100" s="125">
        <v>3274</v>
      </c>
      <c r="M100" s="120"/>
      <c r="N100" s="261"/>
    </row>
    <row r="101" spans="1:15" s="5" customFormat="1">
      <c r="A101" s="46" t="str">
        <f t="shared" si="6"/>
        <v>X</v>
      </c>
      <c r="B101" s="41"/>
      <c r="C101" s="41"/>
      <c r="D101" s="41"/>
      <c r="E101" s="41"/>
      <c r="F101" s="41" t="str">
        <f t="shared" si="10"/>
        <v>X</v>
      </c>
      <c r="G101" s="41"/>
      <c r="H101" s="41"/>
      <c r="I101" s="41" t="s">
        <v>1218</v>
      </c>
      <c r="J101" s="40" t="s">
        <v>86</v>
      </c>
      <c r="K101" s="40" t="s">
        <v>87</v>
      </c>
      <c r="L101" s="125">
        <v>4208</v>
      </c>
      <c r="M101" s="120"/>
      <c r="N101" s="261"/>
    </row>
    <row r="102" spans="1:15" s="5" customFormat="1">
      <c r="A102" s="46" t="str">
        <f t="shared" si="6"/>
        <v>X</v>
      </c>
      <c r="B102" s="41"/>
      <c r="C102" s="41"/>
      <c r="D102" s="41"/>
      <c r="E102" s="41"/>
      <c r="F102" s="41" t="str">
        <f t="shared" si="10"/>
        <v>X</v>
      </c>
      <c r="G102" s="41"/>
      <c r="H102" s="41"/>
      <c r="I102" s="41" t="s">
        <v>1219</v>
      </c>
      <c r="J102" s="40" t="s">
        <v>88</v>
      </c>
      <c r="K102" s="40" t="s">
        <v>89</v>
      </c>
      <c r="L102" s="125">
        <v>4256</v>
      </c>
      <c r="M102" s="120"/>
      <c r="N102" s="261"/>
    </row>
    <row r="103" spans="1:15" s="5" customFormat="1">
      <c r="A103" s="46" t="str">
        <f t="shared" si="6"/>
        <v>X</v>
      </c>
      <c r="B103" s="41"/>
      <c r="C103" s="41"/>
      <c r="D103" s="41"/>
      <c r="E103" s="41"/>
      <c r="F103" s="41" t="str">
        <f t="shared" si="10"/>
        <v>X</v>
      </c>
      <c r="G103" s="41"/>
      <c r="H103" s="41"/>
      <c r="I103" s="41" t="s">
        <v>1220</v>
      </c>
      <c r="J103" s="40" t="s">
        <v>90</v>
      </c>
      <c r="K103" s="40" t="s">
        <v>91</v>
      </c>
      <c r="L103" s="125">
        <v>4302</v>
      </c>
      <c r="M103" s="120"/>
      <c r="N103" s="261"/>
    </row>
    <row r="104" spans="1:15" s="5" customFormat="1">
      <c r="A104" s="46" t="str">
        <f t="shared" si="6"/>
        <v>X</v>
      </c>
      <c r="B104" s="41"/>
      <c r="C104" s="41"/>
      <c r="D104" s="41"/>
      <c r="E104" s="41"/>
      <c r="F104" s="41" t="str">
        <f t="shared" si="10"/>
        <v>X</v>
      </c>
      <c r="G104" s="41"/>
      <c r="H104" s="41"/>
      <c r="I104" s="41" t="s">
        <v>1221</v>
      </c>
      <c r="J104" s="40" t="s">
        <v>92</v>
      </c>
      <c r="K104" s="40" t="s">
        <v>93</v>
      </c>
      <c r="L104" s="125">
        <v>4349</v>
      </c>
      <c r="M104" s="120"/>
      <c r="N104" s="261"/>
    </row>
    <row r="105" spans="1:15" s="5" customFormat="1">
      <c r="A105" s="46" t="str">
        <f t="shared" si="6"/>
        <v>X</v>
      </c>
      <c r="B105" s="41"/>
      <c r="C105" s="41"/>
      <c r="D105" s="41"/>
      <c r="E105" s="41"/>
      <c r="F105" s="41" t="str">
        <f t="shared" si="10"/>
        <v>X</v>
      </c>
      <c r="G105" s="41"/>
      <c r="H105" s="41"/>
      <c r="I105" s="41" t="s">
        <v>1222</v>
      </c>
      <c r="J105" s="40" t="s">
        <v>94</v>
      </c>
      <c r="K105" s="40" t="s">
        <v>95</v>
      </c>
      <c r="L105" s="125">
        <v>4395</v>
      </c>
      <c r="M105" s="120"/>
      <c r="N105" s="261"/>
    </row>
    <row r="106" spans="1:15" s="5" customFormat="1">
      <c r="A106" s="46" t="str">
        <f t="shared" si="6"/>
        <v>X</v>
      </c>
      <c r="B106" s="41"/>
      <c r="C106" s="41"/>
      <c r="D106" s="41"/>
      <c r="E106" s="41"/>
      <c r="F106" s="41" t="str">
        <f t="shared" si="10"/>
        <v>X</v>
      </c>
      <c r="G106" s="41"/>
      <c r="H106" s="41"/>
      <c r="I106" s="41" t="s">
        <v>1223</v>
      </c>
      <c r="J106" s="40" t="s">
        <v>96</v>
      </c>
      <c r="K106" s="40" t="s">
        <v>97</v>
      </c>
      <c r="L106" s="125">
        <v>4555</v>
      </c>
      <c r="M106" s="120"/>
      <c r="N106" s="261"/>
    </row>
    <row r="107" spans="1:15" s="5" customFormat="1">
      <c r="A107" s="46" t="str">
        <f t="shared" si="6"/>
        <v>X</v>
      </c>
      <c r="B107" s="41"/>
      <c r="C107" s="41"/>
      <c r="D107" s="41"/>
      <c r="E107" s="41"/>
      <c r="F107" s="41" t="str">
        <f t="shared" si="10"/>
        <v>X</v>
      </c>
      <c r="G107" s="41"/>
      <c r="H107" s="41"/>
      <c r="I107" s="41" t="s">
        <v>1224</v>
      </c>
      <c r="J107" s="40" t="s">
        <v>98</v>
      </c>
      <c r="K107" s="40" t="s">
        <v>99</v>
      </c>
      <c r="L107" s="125">
        <v>4620</v>
      </c>
      <c r="M107" s="120"/>
      <c r="N107" s="261"/>
    </row>
    <row r="108" spans="1:15" s="5" customFormat="1">
      <c r="A108" s="46" t="str">
        <f t="shared" si="6"/>
        <v>X</v>
      </c>
      <c r="B108" s="41"/>
      <c r="C108" s="41" t="s">
        <v>446</v>
      </c>
      <c r="D108" s="41" t="str">
        <f t="shared" si="8"/>
        <v>X</v>
      </c>
      <c r="E108" s="41"/>
      <c r="F108" s="41" t="str">
        <f t="shared" si="10"/>
        <v>X</v>
      </c>
      <c r="G108" s="41"/>
      <c r="H108" s="41"/>
      <c r="I108" s="41">
        <v>0</v>
      </c>
      <c r="J108" s="40" t="s">
        <v>738</v>
      </c>
      <c r="K108" s="40" t="s">
        <v>739</v>
      </c>
      <c r="L108" s="125">
        <v>3655</v>
      </c>
      <c r="M108" s="120"/>
      <c r="N108" s="261"/>
      <c r="O108" s="89"/>
    </row>
    <row r="109" spans="1:15" s="5" customFormat="1">
      <c r="A109" s="46" t="str">
        <f t="shared" si="6"/>
        <v>X</v>
      </c>
      <c r="B109" s="41"/>
      <c r="C109" s="41"/>
      <c r="D109" s="41" t="str">
        <f t="shared" si="8"/>
        <v>X</v>
      </c>
      <c r="E109" s="41"/>
      <c r="F109" s="41" t="str">
        <f t="shared" si="10"/>
        <v>X</v>
      </c>
      <c r="G109" s="41"/>
      <c r="H109" s="41"/>
      <c r="I109" s="41" t="s">
        <v>1218</v>
      </c>
      <c r="J109" s="40" t="s">
        <v>740</v>
      </c>
      <c r="K109" s="40" t="s">
        <v>741</v>
      </c>
      <c r="L109" s="125">
        <v>4590</v>
      </c>
      <c r="M109" s="120"/>
      <c r="N109" s="261"/>
      <c r="O109" s="89"/>
    </row>
    <row r="110" spans="1:15" s="5" customFormat="1">
      <c r="A110" s="46" t="str">
        <f t="shared" si="6"/>
        <v>X</v>
      </c>
      <c r="B110" s="41"/>
      <c r="C110" s="41"/>
      <c r="D110" s="41" t="str">
        <f t="shared" si="8"/>
        <v>X</v>
      </c>
      <c r="E110" s="41"/>
      <c r="F110" s="41" t="str">
        <f t="shared" si="10"/>
        <v>X</v>
      </c>
      <c r="G110" s="41"/>
      <c r="H110" s="41"/>
      <c r="I110" s="41" t="s">
        <v>1219</v>
      </c>
      <c r="J110" s="40" t="s">
        <v>742</v>
      </c>
      <c r="K110" s="40" t="s">
        <v>743</v>
      </c>
      <c r="L110" s="125">
        <v>4637</v>
      </c>
      <c r="M110" s="120"/>
      <c r="N110" s="261"/>
      <c r="O110" s="89"/>
    </row>
    <row r="111" spans="1:15" s="5" customFormat="1">
      <c r="A111" s="46" t="str">
        <f t="shared" si="6"/>
        <v>X</v>
      </c>
      <c r="B111" s="41"/>
      <c r="C111" s="41"/>
      <c r="D111" s="41" t="str">
        <f t="shared" si="8"/>
        <v>X</v>
      </c>
      <c r="E111" s="41"/>
      <c r="F111" s="41" t="str">
        <f t="shared" si="10"/>
        <v>X</v>
      </c>
      <c r="G111" s="41"/>
      <c r="H111" s="41"/>
      <c r="I111" s="41" t="s">
        <v>1220</v>
      </c>
      <c r="J111" s="40" t="s">
        <v>744</v>
      </c>
      <c r="K111" s="40" t="s">
        <v>745</v>
      </c>
      <c r="L111" s="125">
        <v>4683</v>
      </c>
      <c r="M111" s="120"/>
      <c r="N111" s="261"/>
      <c r="O111" s="89"/>
    </row>
    <row r="112" spans="1:15" s="5" customFormat="1">
      <c r="A112" s="46" t="str">
        <f t="shared" si="6"/>
        <v>X</v>
      </c>
      <c r="B112" s="41"/>
      <c r="C112" s="41"/>
      <c r="D112" s="41" t="str">
        <f t="shared" si="8"/>
        <v>X</v>
      </c>
      <c r="E112" s="41"/>
      <c r="F112" s="41" t="str">
        <f t="shared" si="10"/>
        <v>X</v>
      </c>
      <c r="G112" s="41"/>
      <c r="H112" s="41"/>
      <c r="I112" s="41" t="s">
        <v>1221</v>
      </c>
      <c r="J112" s="40" t="s">
        <v>746</v>
      </c>
      <c r="K112" s="40" t="s">
        <v>747</v>
      </c>
      <c r="L112" s="125">
        <v>4730</v>
      </c>
      <c r="M112" s="120"/>
      <c r="N112" s="261"/>
      <c r="O112" s="89"/>
    </row>
    <row r="113" spans="1:15" s="5" customFormat="1">
      <c r="A113" s="46" t="str">
        <f t="shared" si="6"/>
        <v>X</v>
      </c>
      <c r="B113" s="41"/>
      <c r="C113" s="41"/>
      <c r="D113" s="41" t="str">
        <f t="shared" si="8"/>
        <v>X</v>
      </c>
      <c r="E113" s="41"/>
      <c r="F113" s="41" t="str">
        <f t="shared" si="10"/>
        <v>X</v>
      </c>
      <c r="G113" s="41"/>
      <c r="H113" s="41"/>
      <c r="I113" s="41" t="s">
        <v>1222</v>
      </c>
      <c r="J113" s="40" t="s">
        <v>748</v>
      </c>
      <c r="K113" s="40" t="s">
        <v>749</v>
      </c>
      <c r="L113" s="125">
        <v>4776</v>
      </c>
      <c r="M113" s="120"/>
      <c r="N113" s="261"/>
      <c r="O113" s="89"/>
    </row>
    <row r="114" spans="1:15" s="5" customFormat="1">
      <c r="A114" s="46" t="str">
        <f t="shared" si="6"/>
        <v>X</v>
      </c>
      <c r="B114" s="41"/>
      <c r="C114" s="41"/>
      <c r="D114" s="41" t="str">
        <f t="shared" si="8"/>
        <v>X</v>
      </c>
      <c r="E114" s="41"/>
      <c r="F114" s="41" t="str">
        <f t="shared" si="10"/>
        <v>X</v>
      </c>
      <c r="G114" s="41"/>
      <c r="H114" s="41"/>
      <c r="I114" s="41" t="s">
        <v>1223</v>
      </c>
      <c r="J114" s="40" t="s">
        <v>750</v>
      </c>
      <c r="K114" s="40" t="s">
        <v>751</v>
      </c>
      <c r="L114" s="125">
        <v>4936</v>
      </c>
      <c r="M114" s="120"/>
      <c r="N114" s="261"/>
      <c r="O114" s="89"/>
    </row>
    <row r="115" spans="1:15" s="5" customFormat="1">
      <c r="A115" s="46" t="str">
        <f t="shared" si="6"/>
        <v>X</v>
      </c>
      <c r="B115" s="41"/>
      <c r="C115" s="41"/>
      <c r="D115" s="41" t="str">
        <f t="shared" si="8"/>
        <v>X</v>
      </c>
      <c r="E115" s="41"/>
      <c r="F115" s="41" t="str">
        <f t="shared" si="10"/>
        <v>X</v>
      </c>
      <c r="G115" s="41"/>
      <c r="H115" s="41"/>
      <c r="I115" s="41" t="s">
        <v>1224</v>
      </c>
      <c r="J115" s="40" t="s">
        <v>752</v>
      </c>
      <c r="K115" s="40" t="s">
        <v>753</v>
      </c>
      <c r="L115" s="125">
        <v>5002</v>
      </c>
      <c r="M115" s="120"/>
      <c r="N115" s="261"/>
      <c r="O115" s="89"/>
    </row>
    <row r="116" spans="1:15" s="5" customFormat="1">
      <c r="A116" s="46" t="str">
        <f t="shared" si="6"/>
        <v>X</v>
      </c>
      <c r="B116" s="41"/>
      <c r="C116" s="41" t="s">
        <v>446</v>
      </c>
      <c r="D116" s="41"/>
      <c r="E116" s="41"/>
      <c r="F116" s="41"/>
      <c r="G116" s="41" t="str">
        <f t="shared" ref="G116:G131" si="11">IF(FIND("-P-",J116)&gt;0,"X","")</f>
        <v>X</v>
      </c>
      <c r="H116" s="41"/>
      <c r="I116" s="41">
        <v>0</v>
      </c>
      <c r="J116" s="40" t="s">
        <v>417</v>
      </c>
      <c r="K116" s="40" t="s">
        <v>418</v>
      </c>
      <c r="L116" s="125">
        <v>3491</v>
      </c>
      <c r="M116" s="120"/>
      <c r="N116" s="261"/>
    </row>
    <row r="117" spans="1:15" s="5" customFormat="1">
      <c r="A117" s="46" t="str">
        <f t="shared" si="6"/>
        <v>X</v>
      </c>
      <c r="B117" s="41"/>
      <c r="C117" s="41"/>
      <c r="D117" s="41"/>
      <c r="E117" s="41"/>
      <c r="F117" s="41"/>
      <c r="G117" s="41" t="str">
        <f t="shared" si="11"/>
        <v>X</v>
      </c>
      <c r="H117" s="41"/>
      <c r="I117" s="41" t="s">
        <v>1218</v>
      </c>
      <c r="J117" s="40" t="s">
        <v>100</v>
      </c>
      <c r="K117" s="40" t="s">
        <v>101</v>
      </c>
      <c r="L117" s="125">
        <v>4404</v>
      </c>
      <c r="M117" s="120"/>
      <c r="N117" s="261"/>
    </row>
    <row r="118" spans="1:15" s="5" customFormat="1">
      <c r="A118" s="46" t="str">
        <f t="shared" si="6"/>
        <v>X</v>
      </c>
      <c r="B118" s="41"/>
      <c r="C118" s="41"/>
      <c r="D118" s="41"/>
      <c r="E118" s="41"/>
      <c r="F118" s="41"/>
      <c r="G118" s="41" t="str">
        <f t="shared" si="11"/>
        <v>X</v>
      </c>
      <c r="H118" s="41"/>
      <c r="I118" s="41" t="s">
        <v>1219</v>
      </c>
      <c r="J118" s="40" t="s">
        <v>102</v>
      </c>
      <c r="K118" s="40" t="s">
        <v>103</v>
      </c>
      <c r="L118" s="125">
        <v>4451</v>
      </c>
      <c r="M118" s="120"/>
      <c r="N118" s="261"/>
    </row>
    <row r="119" spans="1:15" s="5" customFormat="1">
      <c r="A119" s="46" t="str">
        <f t="shared" si="6"/>
        <v>X</v>
      </c>
      <c r="B119" s="41"/>
      <c r="C119" s="41"/>
      <c r="D119" s="41"/>
      <c r="E119" s="41"/>
      <c r="F119" s="41"/>
      <c r="G119" s="41" t="str">
        <f t="shared" si="11"/>
        <v>X</v>
      </c>
      <c r="H119" s="41"/>
      <c r="I119" s="41" t="s">
        <v>1220</v>
      </c>
      <c r="J119" s="40" t="s">
        <v>104</v>
      </c>
      <c r="K119" s="40" t="s">
        <v>105</v>
      </c>
      <c r="L119" s="125">
        <v>4497</v>
      </c>
      <c r="M119" s="120"/>
      <c r="N119" s="261"/>
    </row>
    <row r="120" spans="1:15" s="5" customFormat="1">
      <c r="A120" s="46" t="str">
        <f t="shared" si="6"/>
        <v>X</v>
      </c>
      <c r="B120" s="41"/>
      <c r="C120" s="41"/>
      <c r="D120" s="41"/>
      <c r="E120" s="41"/>
      <c r="F120" s="41"/>
      <c r="G120" s="41" t="str">
        <f t="shared" si="11"/>
        <v>X</v>
      </c>
      <c r="H120" s="41"/>
      <c r="I120" s="41" t="s">
        <v>1221</v>
      </c>
      <c r="J120" s="40" t="s">
        <v>106</v>
      </c>
      <c r="K120" s="40" t="s">
        <v>107</v>
      </c>
      <c r="L120" s="125">
        <v>4544</v>
      </c>
      <c r="M120" s="120"/>
      <c r="N120" s="261"/>
    </row>
    <row r="121" spans="1:15" s="5" customFormat="1">
      <c r="A121" s="46" t="str">
        <f t="shared" si="6"/>
        <v>X</v>
      </c>
      <c r="B121" s="41"/>
      <c r="C121" s="41"/>
      <c r="D121" s="41"/>
      <c r="E121" s="41"/>
      <c r="F121" s="41"/>
      <c r="G121" s="41" t="str">
        <f t="shared" si="11"/>
        <v>X</v>
      </c>
      <c r="H121" s="41"/>
      <c r="I121" s="41" t="s">
        <v>1222</v>
      </c>
      <c r="J121" s="40" t="s">
        <v>108</v>
      </c>
      <c r="K121" s="40" t="s">
        <v>109</v>
      </c>
      <c r="L121" s="125">
        <v>4591</v>
      </c>
      <c r="M121" s="120"/>
      <c r="N121" s="261"/>
    </row>
    <row r="122" spans="1:15" s="5" customFormat="1">
      <c r="A122" s="46" t="str">
        <f t="shared" si="6"/>
        <v>X</v>
      </c>
      <c r="B122" s="41"/>
      <c r="C122" s="41"/>
      <c r="D122" s="41"/>
      <c r="E122" s="41"/>
      <c r="F122" s="41"/>
      <c r="G122" s="41" t="str">
        <f t="shared" si="11"/>
        <v>X</v>
      </c>
      <c r="H122" s="41"/>
      <c r="I122" s="41" t="s">
        <v>1223</v>
      </c>
      <c r="J122" s="40" t="s">
        <v>110</v>
      </c>
      <c r="K122" s="40" t="s">
        <v>111</v>
      </c>
      <c r="L122" s="125">
        <v>4750</v>
      </c>
      <c r="M122" s="120"/>
      <c r="N122" s="261"/>
    </row>
    <row r="123" spans="1:15" s="5" customFormat="1">
      <c r="A123" s="46" t="str">
        <f t="shared" si="6"/>
        <v>X</v>
      </c>
      <c r="B123" s="41"/>
      <c r="C123" s="41"/>
      <c r="D123" s="41"/>
      <c r="E123" s="41"/>
      <c r="F123" s="41"/>
      <c r="G123" s="41" t="str">
        <f t="shared" si="11"/>
        <v>X</v>
      </c>
      <c r="H123" s="41"/>
      <c r="I123" s="41" t="s">
        <v>1224</v>
      </c>
      <c r="J123" s="40" t="s">
        <v>112</v>
      </c>
      <c r="K123" s="40" t="s">
        <v>113</v>
      </c>
      <c r="L123" s="125">
        <v>4816</v>
      </c>
      <c r="M123" s="120"/>
      <c r="N123" s="261"/>
    </row>
    <row r="124" spans="1:15" s="5" customFormat="1">
      <c r="A124" s="46" t="str">
        <f t="shared" si="6"/>
        <v>X</v>
      </c>
      <c r="B124" s="41"/>
      <c r="C124" s="41" t="s">
        <v>446</v>
      </c>
      <c r="D124" s="41" t="str">
        <f t="shared" si="8"/>
        <v>X</v>
      </c>
      <c r="E124" s="41"/>
      <c r="F124" s="41"/>
      <c r="G124" s="41" t="str">
        <f t="shared" si="11"/>
        <v>X</v>
      </c>
      <c r="H124" s="41"/>
      <c r="I124" s="41">
        <v>0</v>
      </c>
      <c r="J124" s="40" t="s">
        <v>754</v>
      </c>
      <c r="K124" s="40" t="s">
        <v>755</v>
      </c>
      <c r="L124" s="125">
        <v>3872</v>
      </c>
      <c r="M124" s="120"/>
      <c r="N124" s="261"/>
      <c r="O124" s="89"/>
    </row>
    <row r="125" spans="1:15" s="5" customFormat="1">
      <c r="A125" s="46" t="str">
        <f t="shared" si="6"/>
        <v>X</v>
      </c>
      <c r="B125" s="41"/>
      <c r="C125" s="41"/>
      <c r="D125" s="41" t="str">
        <f t="shared" si="8"/>
        <v>X</v>
      </c>
      <c r="E125" s="41"/>
      <c r="F125" s="41"/>
      <c r="G125" s="41" t="str">
        <f t="shared" si="11"/>
        <v>X</v>
      </c>
      <c r="H125" s="41"/>
      <c r="I125" s="41" t="s">
        <v>1218</v>
      </c>
      <c r="J125" s="40" t="s">
        <v>756</v>
      </c>
      <c r="K125" s="40" t="s">
        <v>757</v>
      </c>
      <c r="L125" s="125">
        <v>4786</v>
      </c>
      <c r="M125" s="120"/>
      <c r="N125" s="261"/>
      <c r="O125" s="89"/>
    </row>
    <row r="126" spans="1:15" s="5" customFormat="1">
      <c r="A126" s="46" t="str">
        <f t="shared" si="6"/>
        <v>X</v>
      </c>
      <c r="B126" s="41"/>
      <c r="C126" s="41"/>
      <c r="D126" s="41" t="str">
        <f t="shared" si="8"/>
        <v>X</v>
      </c>
      <c r="E126" s="41"/>
      <c r="F126" s="41"/>
      <c r="G126" s="41" t="str">
        <f t="shared" si="11"/>
        <v>X</v>
      </c>
      <c r="H126" s="41"/>
      <c r="I126" s="41" t="s">
        <v>1219</v>
      </c>
      <c r="J126" s="40" t="s">
        <v>758</v>
      </c>
      <c r="K126" s="40" t="s">
        <v>759</v>
      </c>
      <c r="L126" s="125">
        <v>4832</v>
      </c>
      <c r="M126" s="120"/>
      <c r="N126" s="261"/>
      <c r="O126" s="89"/>
    </row>
    <row r="127" spans="1:15" s="5" customFormat="1">
      <c r="A127" s="46" t="str">
        <f t="shared" si="6"/>
        <v>X</v>
      </c>
      <c r="B127" s="41"/>
      <c r="C127" s="41"/>
      <c r="D127" s="41" t="str">
        <f t="shared" si="8"/>
        <v>X</v>
      </c>
      <c r="E127" s="41"/>
      <c r="F127" s="41"/>
      <c r="G127" s="41" t="str">
        <f t="shared" si="11"/>
        <v>X</v>
      </c>
      <c r="H127" s="41"/>
      <c r="I127" s="41" t="s">
        <v>1220</v>
      </c>
      <c r="J127" s="40" t="s">
        <v>760</v>
      </c>
      <c r="K127" s="40" t="s">
        <v>761</v>
      </c>
      <c r="L127" s="125">
        <v>4879</v>
      </c>
      <c r="M127" s="120"/>
      <c r="N127" s="261"/>
      <c r="O127" s="89"/>
    </row>
    <row r="128" spans="1:15" s="5" customFormat="1">
      <c r="A128" s="46" t="str">
        <f t="shared" si="6"/>
        <v>X</v>
      </c>
      <c r="B128" s="41"/>
      <c r="C128" s="41"/>
      <c r="D128" s="41" t="str">
        <f t="shared" si="8"/>
        <v>X</v>
      </c>
      <c r="E128" s="41"/>
      <c r="F128" s="41"/>
      <c r="G128" s="41" t="str">
        <f t="shared" si="11"/>
        <v>X</v>
      </c>
      <c r="H128" s="41"/>
      <c r="I128" s="41" t="s">
        <v>1221</v>
      </c>
      <c r="J128" s="40" t="s">
        <v>762</v>
      </c>
      <c r="K128" s="40" t="s">
        <v>763</v>
      </c>
      <c r="L128" s="125">
        <v>4926</v>
      </c>
      <c r="M128" s="120"/>
      <c r="N128" s="261"/>
      <c r="O128" s="89"/>
    </row>
    <row r="129" spans="1:15" s="5" customFormat="1">
      <c r="A129" s="46" t="str">
        <f t="shared" si="6"/>
        <v>X</v>
      </c>
      <c r="B129" s="41"/>
      <c r="C129" s="41"/>
      <c r="D129" s="41" t="str">
        <f t="shared" si="8"/>
        <v>X</v>
      </c>
      <c r="E129" s="41"/>
      <c r="F129" s="41"/>
      <c r="G129" s="41" t="str">
        <f t="shared" si="11"/>
        <v>X</v>
      </c>
      <c r="H129" s="41"/>
      <c r="I129" s="41" t="s">
        <v>1222</v>
      </c>
      <c r="J129" s="40" t="s">
        <v>764</v>
      </c>
      <c r="K129" s="40" t="s">
        <v>765</v>
      </c>
      <c r="L129" s="125">
        <v>4973</v>
      </c>
      <c r="M129" s="120"/>
      <c r="N129" s="261"/>
      <c r="O129" s="89"/>
    </row>
    <row r="130" spans="1:15" s="5" customFormat="1">
      <c r="A130" s="46" t="str">
        <f t="shared" si="6"/>
        <v>X</v>
      </c>
      <c r="B130" s="41"/>
      <c r="C130" s="41"/>
      <c r="D130" s="41" t="str">
        <f t="shared" si="8"/>
        <v>X</v>
      </c>
      <c r="E130" s="41"/>
      <c r="F130" s="41"/>
      <c r="G130" s="41" t="str">
        <f t="shared" si="11"/>
        <v>X</v>
      </c>
      <c r="H130" s="41"/>
      <c r="I130" s="41" t="s">
        <v>1223</v>
      </c>
      <c r="J130" s="40" t="s">
        <v>766</v>
      </c>
      <c r="K130" s="40" t="s">
        <v>767</v>
      </c>
      <c r="L130" s="125">
        <v>5132</v>
      </c>
      <c r="M130" s="120"/>
      <c r="N130" s="261"/>
      <c r="O130" s="89"/>
    </row>
    <row r="131" spans="1:15" s="5" customFormat="1">
      <c r="A131" s="46" t="str">
        <f t="shared" si="6"/>
        <v>X</v>
      </c>
      <c r="B131" s="41"/>
      <c r="C131" s="41"/>
      <c r="D131" s="41" t="str">
        <f t="shared" si="8"/>
        <v>X</v>
      </c>
      <c r="E131" s="41"/>
      <c r="F131" s="41"/>
      <c r="G131" s="41" t="str">
        <f t="shared" si="11"/>
        <v>X</v>
      </c>
      <c r="H131" s="41"/>
      <c r="I131" s="41" t="s">
        <v>1224</v>
      </c>
      <c r="J131" s="40" t="s">
        <v>768</v>
      </c>
      <c r="K131" s="40" t="s">
        <v>769</v>
      </c>
      <c r="L131" s="125">
        <v>5198</v>
      </c>
      <c r="M131" s="120"/>
      <c r="N131" s="261"/>
      <c r="O131" s="89"/>
    </row>
    <row r="132" spans="1:15" s="5" customFormat="1">
      <c r="A132" s="46" t="str">
        <f t="shared" ref="A132:A195" si="12">IF(FIND("HP2-",J132)&gt;0,"X","")</f>
        <v>X</v>
      </c>
      <c r="B132" s="41"/>
      <c r="C132" s="41" t="s">
        <v>446</v>
      </c>
      <c r="D132" s="41"/>
      <c r="E132" s="41" t="str">
        <f t="shared" ref="E132:E147" si="13">IF(FIND("-A-",J132)&gt;0,"X","")</f>
        <v>X</v>
      </c>
      <c r="F132" s="41"/>
      <c r="G132" s="41"/>
      <c r="H132" s="41"/>
      <c r="I132" s="41">
        <v>0</v>
      </c>
      <c r="J132" s="40" t="s">
        <v>403</v>
      </c>
      <c r="K132" s="40" t="s">
        <v>404</v>
      </c>
      <c r="L132" s="125">
        <v>1978</v>
      </c>
      <c r="M132" s="120"/>
      <c r="N132" s="261"/>
    </row>
    <row r="133" spans="1:15" s="5" customFormat="1">
      <c r="A133" s="46" t="str">
        <f t="shared" si="12"/>
        <v>X</v>
      </c>
      <c r="B133" s="41"/>
      <c r="C133" s="41"/>
      <c r="D133" s="41"/>
      <c r="E133" s="41" t="str">
        <f t="shared" si="13"/>
        <v>X</v>
      </c>
      <c r="F133" s="41"/>
      <c r="G133" s="41"/>
      <c r="H133" s="41"/>
      <c r="I133" s="41" t="s">
        <v>1218</v>
      </c>
      <c r="J133" s="40" t="s">
        <v>114</v>
      </c>
      <c r="K133" s="40" t="s">
        <v>115</v>
      </c>
      <c r="L133" s="125">
        <v>2799</v>
      </c>
      <c r="M133" s="120"/>
      <c r="N133" s="261"/>
    </row>
    <row r="134" spans="1:15" s="5" customFormat="1">
      <c r="A134" s="46" t="str">
        <f t="shared" si="12"/>
        <v>X</v>
      </c>
      <c r="B134" s="41"/>
      <c r="C134" s="41"/>
      <c r="D134" s="41"/>
      <c r="E134" s="41" t="str">
        <f t="shared" si="13"/>
        <v>X</v>
      </c>
      <c r="F134" s="41"/>
      <c r="G134" s="41"/>
      <c r="H134" s="41"/>
      <c r="I134" s="41" t="s">
        <v>1219</v>
      </c>
      <c r="J134" s="40" t="s">
        <v>116</v>
      </c>
      <c r="K134" s="40" t="s">
        <v>117</v>
      </c>
      <c r="L134" s="125">
        <v>2846</v>
      </c>
      <c r="M134" s="120"/>
      <c r="N134" s="261"/>
    </row>
    <row r="135" spans="1:15" s="5" customFormat="1">
      <c r="A135" s="46" t="str">
        <f t="shared" si="12"/>
        <v>X</v>
      </c>
      <c r="B135" s="41"/>
      <c r="C135" s="41"/>
      <c r="D135" s="41"/>
      <c r="E135" s="41" t="str">
        <f t="shared" si="13"/>
        <v>X</v>
      </c>
      <c r="F135" s="41"/>
      <c r="G135" s="41"/>
      <c r="H135" s="41"/>
      <c r="I135" s="41" t="s">
        <v>1220</v>
      </c>
      <c r="J135" s="40" t="s">
        <v>118</v>
      </c>
      <c r="K135" s="40" t="s">
        <v>119</v>
      </c>
      <c r="L135" s="125">
        <v>2893</v>
      </c>
      <c r="M135" s="120"/>
      <c r="N135" s="261"/>
    </row>
    <row r="136" spans="1:15" s="5" customFormat="1">
      <c r="A136" s="46" t="str">
        <f t="shared" si="12"/>
        <v>X</v>
      </c>
      <c r="B136" s="41"/>
      <c r="C136" s="41"/>
      <c r="D136" s="41"/>
      <c r="E136" s="41" t="str">
        <f t="shared" si="13"/>
        <v>X</v>
      </c>
      <c r="F136" s="41"/>
      <c r="G136" s="41"/>
      <c r="H136" s="41"/>
      <c r="I136" s="41" t="s">
        <v>1221</v>
      </c>
      <c r="J136" s="40" t="s">
        <v>120</v>
      </c>
      <c r="K136" s="40" t="s">
        <v>121</v>
      </c>
      <c r="L136" s="125">
        <v>2939</v>
      </c>
      <c r="M136" s="120"/>
      <c r="N136" s="261"/>
    </row>
    <row r="137" spans="1:15" s="5" customFormat="1">
      <c r="A137" s="46" t="str">
        <f t="shared" si="12"/>
        <v>X</v>
      </c>
      <c r="B137" s="41"/>
      <c r="C137" s="41"/>
      <c r="D137" s="41"/>
      <c r="E137" s="41" t="str">
        <f t="shared" si="13"/>
        <v>X</v>
      </c>
      <c r="F137" s="41"/>
      <c r="G137" s="41"/>
      <c r="H137" s="41"/>
      <c r="I137" s="41" t="s">
        <v>1222</v>
      </c>
      <c r="J137" s="40" t="s">
        <v>122</v>
      </c>
      <c r="K137" s="40" t="s">
        <v>123</v>
      </c>
      <c r="L137" s="125">
        <v>2986</v>
      </c>
      <c r="M137" s="120"/>
      <c r="N137" s="261"/>
    </row>
    <row r="138" spans="1:15" s="5" customFormat="1">
      <c r="A138" s="46" t="str">
        <f t="shared" si="12"/>
        <v>X</v>
      </c>
      <c r="B138" s="41"/>
      <c r="C138" s="41"/>
      <c r="D138" s="41"/>
      <c r="E138" s="41" t="str">
        <f t="shared" si="13"/>
        <v>X</v>
      </c>
      <c r="F138" s="41"/>
      <c r="G138" s="41"/>
      <c r="H138" s="41"/>
      <c r="I138" s="41" t="s">
        <v>1223</v>
      </c>
      <c r="J138" s="40" t="s">
        <v>124</v>
      </c>
      <c r="K138" s="40" t="s">
        <v>125</v>
      </c>
      <c r="L138" s="125">
        <v>3146</v>
      </c>
      <c r="M138" s="120"/>
      <c r="N138" s="261"/>
    </row>
    <row r="139" spans="1:15" s="5" customFormat="1">
      <c r="A139" s="46" t="str">
        <f t="shared" si="12"/>
        <v>X</v>
      </c>
      <c r="B139" s="41"/>
      <c r="C139" s="41"/>
      <c r="D139" s="41"/>
      <c r="E139" s="41" t="str">
        <f t="shared" si="13"/>
        <v>X</v>
      </c>
      <c r="F139" s="41"/>
      <c r="G139" s="41"/>
      <c r="H139" s="41"/>
      <c r="I139" s="41" t="s">
        <v>1224</v>
      </c>
      <c r="J139" s="40" t="s">
        <v>126</v>
      </c>
      <c r="K139" s="40" t="s">
        <v>127</v>
      </c>
      <c r="L139" s="125">
        <v>3211</v>
      </c>
      <c r="M139" s="120"/>
      <c r="N139" s="261"/>
    </row>
    <row r="140" spans="1:15" s="5" customFormat="1">
      <c r="A140" s="46" t="str">
        <f t="shared" si="12"/>
        <v>X</v>
      </c>
      <c r="B140" s="41"/>
      <c r="C140" s="41" t="s">
        <v>446</v>
      </c>
      <c r="D140" s="41" t="str">
        <f t="shared" ref="D140:D195" si="14">IF(FIND("-1-",J140)&gt;0,"X","")</f>
        <v>X</v>
      </c>
      <c r="E140" s="41" t="str">
        <f t="shared" si="13"/>
        <v>X</v>
      </c>
      <c r="F140" s="41"/>
      <c r="G140" s="41"/>
      <c r="H140" s="41"/>
      <c r="I140" s="41">
        <v>0</v>
      </c>
      <c r="J140" s="40" t="s">
        <v>770</v>
      </c>
      <c r="K140" s="40" t="s">
        <v>771</v>
      </c>
      <c r="L140" s="125">
        <v>2359</v>
      </c>
      <c r="M140" s="120"/>
      <c r="N140" s="261"/>
      <c r="O140" s="89"/>
    </row>
    <row r="141" spans="1:15" s="5" customFormat="1">
      <c r="A141" s="46" t="str">
        <f t="shared" si="12"/>
        <v>X</v>
      </c>
      <c r="B141" s="41"/>
      <c r="C141" s="41"/>
      <c r="D141" s="41" t="str">
        <f t="shared" si="14"/>
        <v>X</v>
      </c>
      <c r="E141" s="41" t="str">
        <f t="shared" si="13"/>
        <v>X</v>
      </c>
      <c r="F141" s="41"/>
      <c r="G141" s="41"/>
      <c r="H141" s="41"/>
      <c r="I141" s="41" t="s">
        <v>1218</v>
      </c>
      <c r="J141" s="40" t="s">
        <v>772</v>
      </c>
      <c r="K141" s="40" t="s">
        <v>773</v>
      </c>
      <c r="L141" s="125">
        <v>3180</v>
      </c>
      <c r="M141" s="120"/>
      <c r="N141" s="261"/>
      <c r="O141" s="89"/>
    </row>
    <row r="142" spans="1:15" s="5" customFormat="1">
      <c r="A142" s="46" t="str">
        <f t="shared" si="12"/>
        <v>X</v>
      </c>
      <c r="B142" s="41"/>
      <c r="C142" s="41"/>
      <c r="D142" s="41" t="str">
        <f t="shared" si="14"/>
        <v>X</v>
      </c>
      <c r="E142" s="41" t="str">
        <f t="shared" si="13"/>
        <v>X</v>
      </c>
      <c r="F142" s="41"/>
      <c r="G142" s="41"/>
      <c r="H142" s="41"/>
      <c r="I142" s="41" t="s">
        <v>1219</v>
      </c>
      <c r="J142" s="40" t="s">
        <v>774</v>
      </c>
      <c r="K142" s="40" t="s">
        <v>775</v>
      </c>
      <c r="L142" s="125">
        <v>3227</v>
      </c>
      <c r="M142" s="120"/>
      <c r="N142" s="261"/>
      <c r="O142" s="89"/>
    </row>
    <row r="143" spans="1:15" s="5" customFormat="1">
      <c r="A143" s="46" t="str">
        <f t="shared" si="12"/>
        <v>X</v>
      </c>
      <c r="B143" s="41"/>
      <c r="C143" s="41"/>
      <c r="D143" s="41" t="str">
        <f t="shared" si="14"/>
        <v>X</v>
      </c>
      <c r="E143" s="41" t="str">
        <f t="shared" si="13"/>
        <v>X</v>
      </c>
      <c r="F143" s="41"/>
      <c r="G143" s="41"/>
      <c r="H143" s="41"/>
      <c r="I143" s="41" t="s">
        <v>1220</v>
      </c>
      <c r="J143" s="40" t="s">
        <v>776</v>
      </c>
      <c r="K143" s="40" t="s">
        <v>777</v>
      </c>
      <c r="L143" s="125">
        <v>3274</v>
      </c>
      <c r="M143" s="120"/>
      <c r="N143" s="261"/>
      <c r="O143" s="89"/>
    </row>
    <row r="144" spans="1:15" s="5" customFormat="1">
      <c r="A144" s="46" t="str">
        <f t="shared" si="12"/>
        <v>X</v>
      </c>
      <c r="B144" s="41"/>
      <c r="C144" s="41"/>
      <c r="D144" s="41" t="str">
        <f t="shared" si="14"/>
        <v>X</v>
      </c>
      <c r="E144" s="41" t="str">
        <f t="shared" si="13"/>
        <v>X</v>
      </c>
      <c r="F144" s="41"/>
      <c r="G144" s="41"/>
      <c r="H144" s="41"/>
      <c r="I144" s="41" t="s">
        <v>1221</v>
      </c>
      <c r="J144" s="40" t="s">
        <v>778</v>
      </c>
      <c r="K144" s="40" t="s">
        <v>779</v>
      </c>
      <c r="L144" s="125">
        <v>3320</v>
      </c>
      <c r="M144" s="120"/>
      <c r="N144" s="261"/>
      <c r="O144" s="89"/>
    </row>
    <row r="145" spans="1:15" s="5" customFormat="1">
      <c r="A145" s="46" t="str">
        <f t="shared" si="12"/>
        <v>X</v>
      </c>
      <c r="B145" s="41"/>
      <c r="C145" s="41"/>
      <c r="D145" s="41" t="str">
        <f t="shared" si="14"/>
        <v>X</v>
      </c>
      <c r="E145" s="41" t="str">
        <f t="shared" si="13"/>
        <v>X</v>
      </c>
      <c r="F145" s="41"/>
      <c r="G145" s="41"/>
      <c r="H145" s="41"/>
      <c r="I145" s="41" t="s">
        <v>1222</v>
      </c>
      <c r="J145" s="40" t="s">
        <v>780</v>
      </c>
      <c r="K145" s="40" t="s">
        <v>781</v>
      </c>
      <c r="L145" s="125">
        <v>3367</v>
      </c>
      <c r="M145" s="120"/>
      <c r="N145" s="261"/>
      <c r="O145" s="89"/>
    </row>
    <row r="146" spans="1:15" s="5" customFormat="1">
      <c r="A146" s="46" t="str">
        <f t="shared" si="12"/>
        <v>X</v>
      </c>
      <c r="B146" s="41"/>
      <c r="C146" s="41"/>
      <c r="D146" s="41" t="str">
        <f t="shared" si="14"/>
        <v>X</v>
      </c>
      <c r="E146" s="41" t="str">
        <f t="shared" si="13"/>
        <v>X</v>
      </c>
      <c r="F146" s="41"/>
      <c r="G146" s="41"/>
      <c r="H146" s="41"/>
      <c r="I146" s="41" t="s">
        <v>1223</v>
      </c>
      <c r="J146" s="40" t="s">
        <v>782</v>
      </c>
      <c r="K146" s="40" t="s">
        <v>783</v>
      </c>
      <c r="L146" s="125">
        <v>3527</v>
      </c>
      <c r="M146" s="120"/>
      <c r="N146" s="261"/>
      <c r="O146" s="89"/>
    </row>
    <row r="147" spans="1:15" s="5" customFormat="1">
      <c r="A147" s="46" t="str">
        <f t="shared" si="12"/>
        <v>X</v>
      </c>
      <c r="B147" s="41"/>
      <c r="C147" s="41"/>
      <c r="D147" s="41" t="str">
        <f t="shared" si="14"/>
        <v>X</v>
      </c>
      <c r="E147" s="41" t="str">
        <f t="shared" si="13"/>
        <v>X</v>
      </c>
      <c r="F147" s="41"/>
      <c r="G147" s="41"/>
      <c r="H147" s="41"/>
      <c r="I147" s="41" t="s">
        <v>1224</v>
      </c>
      <c r="J147" s="40" t="s">
        <v>784</v>
      </c>
      <c r="K147" s="40" t="s">
        <v>785</v>
      </c>
      <c r="L147" s="125">
        <v>3592</v>
      </c>
      <c r="M147" s="120"/>
      <c r="N147" s="261"/>
      <c r="O147" s="89"/>
    </row>
    <row r="148" spans="1:15" s="5" customFormat="1">
      <c r="A148" s="46" t="str">
        <f t="shared" si="12"/>
        <v>X</v>
      </c>
      <c r="B148" s="41"/>
      <c r="C148" s="41" t="s">
        <v>446</v>
      </c>
      <c r="D148" s="41"/>
      <c r="E148" s="41"/>
      <c r="F148" s="41"/>
      <c r="G148" s="41"/>
      <c r="H148" s="41" t="str">
        <f t="shared" ref="H148:H163" si="15">IF(FIND("-E-",J148)&gt;0,"X","")</f>
        <v>X</v>
      </c>
      <c r="I148" s="41">
        <v>0</v>
      </c>
      <c r="J148" s="40" t="s">
        <v>405</v>
      </c>
      <c r="K148" s="40" t="s">
        <v>406</v>
      </c>
      <c r="L148" s="125">
        <v>3503</v>
      </c>
      <c r="M148" s="120"/>
      <c r="N148" s="261"/>
    </row>
    <row r="149" spans="1:15" s="5" customFormat="1">
      <c r="A149" s="46" t="str">
        <f t="shared" si="12"/>
        <v>X</v>
      </c>
      <c r="B149" s="41"/>
      <c r="C149" s="41"/>
      <c r="D149" s="41"/>
      <c r="E149" s="41"/>
      <c r="F149" s="41"/>
      <c r="G149" s="41"/>
      <c r="H149" s="41" t="str">
        <f t="shared" si="15"/>
        <v>X</v>
      </c>
      <c r="I149" s="41" t="s">
        <v>1218</v>
      </c>
      <c r="J149" s="40" t="s">
        <v>128</v>
      </c>
      <c r="K149" s="40" t="s">
        <v>129</v>
      </c>
      <c r="L149" s="125">
        <v>4171</v>
      </c>
      <c r="M149" s="120"/>
      <c r="N149" s="261"/>
    </row>
    <row r="150" spans="1:15" s="5" customFormat="1">
      <c r="A150" s="46" t="str">
        <f t="shared" si="12"/>
        <v>X</v>
      </c>
      <c r="B150" s="41"/>
      <c r="C150" s="41"/>
      <c r="D150" s="41"/>
      <c r="E150" s="41"/>
      <c r="F150" s="41"/>
      <c r="G150" s="41"/>
      <c r="H150" s="41" t="str">
        <f t="shared" si="15"/>
        <v>X</v>
      </c>
      <c r="I150" s="41" t="s">
        <v>1219</v>
      </c>
      <c r="J150" s="40" t="s">
        <v>130</v>
      </c>
      <c r="K150" s="40" t="s">
        <v>131</v>
      </c>
      <c r="L150" s="125">
        <v>4217</v>
      </c>
      <c r="M150" s="120"/>
      <c r="N150" s="261"/>
    </row>
    <row r="151" spans="1:15" s="5" customFormat="1">
      <c r="A151" s="46" t="str">
        <f t="shared" si="12"/>
        <v>X</v>
      </c>
      <c r="B151" s="41"/>
      <c r="C151" s="41"/>
      <c r="D151" s="41"/>
      <c r="E151" s="41"/>
      <c r="F151" s="41"/>
      <c r="G151" s="41"/>
      <c r="H151" s="41" t="str">
        <f t="shared" si="15"/>
        <v>X</v>
      </c>
      <c r="I151" s="41" t="s">
        <v>1220</v>
      </c>
      <c r="J151" s="40" t="s">
        <v>132</v>
      </c>
      <c r="K151" s="40" t="s">
        <v>133</v>
      </c>
      <c r="L151" s="125">
        <v>4264</v>
      </c>
      <c r="M151" s="120"/>
      <c r="N151" s="261"/>
    </row>
    <row r="152" spans="1:15" s="5" customFormat="1">
      <c r="A152" s="46" t="str">
        <f t="shared" si="12"/>
        <v>X</v>
      </c>
      <c r="B152" s="41"/>
      <c r="C152" s="41"/>
      <c r="D152" s="41"/>
      <c r="E152" s="41"/>
      <c r="F152" s="41"/>
      <c r="G152" s="41"/>
      <c r="H152" s="41" t="str">
        <f t="shared" si="15"/>
        <v>X</v>
      </c>
      <c r="I152" s="41" t="s">
        <v>1221</v>
      </c>
      <c r="J152" s="40" t="s">
        <v>134</v>
      </c>
      <c r="K152" s="40" t="s">
        <v>135</v>
      </c>
      <c r="L152" s="125">
        <v>4310</v>
      </c>
      <c r="M152" s="120"/>
      <c r="N152" s="261"/>
    </row>
    <row r="153" spans="1:15" s="5" customFormat="1">
      <c r="A153" s="46" t="str">
        <f t="shared" si="12"/>
        <v>X</v>
      </c>
      <c r="B153" s="41"/>
      <c r="C153" s="41"/>
      <c r="D153" s="41"/>
      <c r="E153" s="41"/>
      <c r="F153" s="41"/>
      <c r="G153" s="41"/>
      <c r="H153" s="41" t="str">
        <f t="shared" si="15"/>
        <v>X</v>
      </c>
      <c r="I153" s="41" t="s">
        <v>1222</v>
      </c>
      <c r="J153" s="40" t="s">
        <v>136</v>
      </c>
      <c r="K153" s="40" t="s">
        <v>137</v>
      </c>
      <c r="L153" s="125">
        <v>4358</v>
      </c>
      <c r="M153" s="120"/>
      <c r="N153" s="261"/>
    </row>
    <row r="154" spans="1:15" s="5" customFormat="1">
      <c r="A154" s="46" t="str">
        <f t="shared" si="12"/>
        <v>X</v>
      </c>
      <c r="B154" s="41"/>
      <c r="C154" s="41"/>
      <c r="D154" s="41"/>
      <c r="E154" s="41"/>
      <c r="F154" s="41"/>
      <c r="G154" s="41"/>
      <c r="H154" s="41" t="str">
        <f t="shared" si="15"/>
        <v>X</v>
      </c>
      <c r="I154" s="41" t="s">
        <v>1223</v>
      </c>
      <c r="J154" s="40" t="s">
        <v>138</v>
      </c>
      <c r="K154" s="40" t="s">
        <v>139</v>
      </c>
      <c r="L154" s="125">
        <v>4517</v>
      </c>
      <c r="M154" s="120"/>
      <c r="N154" s="261"/>
    </row>
    <row r="155" spans="1:15" s="5" customFormat="1">
      <c r="A155" s="46" t="str">
        <f t="shared" si="12"/>
        <v>X</v>
      </c>
      <c r="B155" s="41"/>
      <c r="C155" s="41"/>
      <c r="D155" s="41"/>
      <c r="E155" s="41"/>
      <c r="F155" s="41"/>
      <c r="G155" s="41"/>
      <c r="H155" s="41" t="str">
        <f t="shared" si="15"/>
        <v>X</v>
      </c>
      <c r="I155" s="41" t="s">
        <v>1224</v>
      </c>
      <c r="J155" s="40" t="s">
        <v>140</v>
      </c>
      <c r="K155" s="40" t="s">
        <v>141</v>
      </c>
      <c r="L155" s="125">
        <v>4582</v>
      </c>
      <c r="M155" s="120"/>
      <c r="N155" s="261"/>
    </row>
    <row r="156" spans="1:15" s="5" customFormat="1">
      <c r="A156" s="46" t="str">
        <f t="shared" si="12"/>
        <v>X</v>
      </c>
      <c r="B156" s="41"/>
      <c r="C156" s="41" t="s">
        <v>446</v>
      </c>
      <c r="D156" s="41" t="str">
        <f t="shared" si="14"/>
        <v>X</v>
      </c>
      <c r="E156" s="41"/>
      <c r="F156" s="41"/>
      <c r="G156" s="41"/>
      <c r="H156" s="41" t="str">
        <f t="shared" si="15"/>
        <v>X</v>
      </c>
      <c r="I156" s="41">
        <v>0</v>
      </c>
      <c r="J156" s="40" t="s">
        <v>786</v>
      </c>
      <c r="K156" s="40" t="s">
        <v>787</v>
      </c>
      <c r="L156" s="125">
        <v>3885</v>
      </c>
      <c r="M156" s="120"/>
      <c r="N156" s="261"/>
      <c r="O156" s="89"/>
    </row>
    <row r="157" spans="1:15" s="5" customFormat="1">
      <c r="A157" s="46" t="str">
        <f t="shared" si="12"/>
        <v>X</v>
      </c>
      <c r="B157" s="41"/>
      <c r="C157" s="41"/>
      <c r="D157" s="41" t="str">
        <f t="shared" si="14"/>
        <v>X</v>
      </c>
      <c r="E157" s="41"/>
      <c r="F157" s="41"/>
      <c r="G157" s="41"/>
      <c r="H157" s="41" t="str">
        <f t="shared" si="15"/>
        <v>X</v>
      </c>
      <c r="I157" s="41" t="s">
        <v>1218</v>
      </c>
      <c r="J157" s="40" t="s">
        <v>788</v>
      </c>
      <c r="K157" s="40" t="s">
        <v>789</v>
      </c>
      <c r="L157" s="125">
        <v>4552</v>
      </c>
      <c r="M157" s="120"/>
      <c r="N157" s="261"/>
      <c r="O157" s="89"/>
    </row>
    <row r="158" spans="1:15" s="5" customFormat="1">
      <c r="A158" s="46" t="str">
        <f t="shared" si="12"/>
        <v>X</v>
      </c>
      <c r="B158" s="41"/>
      <c r="C158" s="41"/>
      <c r="D158" s="41" t="str">
        <f t="shared" si="14"/>
        <v>X</v>
      </c>
      <c r="E158" s="41"/>
      <c r="F158" s="41"/>
      <c r="G158" s="41"/>
      <c r="H158" s="41" t="str">
        <f t="shared" si="15"/>
        <v>X</v>
      </c>
      <c r="I158" s="41" t="s">
        <v>1219</v>
      </c>
      <c r="J158" s="40" t="s">
        <v>790</v>
      </c>
      <c r="K158" s="40" t="s">
        <v>791</v>
      </c>
      <c r="L158" s="125">
        <v>4599</v>
      </c>
      <c r="M158" s="120"/>
      <c r="N158" s="261"/>
      <c r="O158" s="89"/>
    </row>
    <row r="159" spans="1:15" s="5" customFormat="1">
      <c r="A159" s="46" t="str">
        <f t="shared" si="12"/>
        <v>X</v>
      </c>
      <c r="B159" s="41"/>
      <c r="C159" s="41"/>
      <c r="D159" s="41" t="str">
        <f t="shared" si="14"/>
        <v>X</v>
      </c>
      <c r="E159" s="41"/>
      <c r="F159" s="41"/>
      <c r="G159" s="41"/>
      <c r="H159" s="41" t="str">
        <f t="shared" si="15"/>
        <v>X</v>
      </c>
      <c r="I159" s="41" t="s">
        <v>1220</v>
      </c>
      <c r="J159" s="40" t="s">
        <v>792</v>
      </c>
      <c r="K159" s="40" t="s">
        <v>793</v>
      </c>
      <c r="L159" s="125">
        <v>4645</v>
      </c>
      <c r="M159" s="120"/>
      <c r="N159" s="261"/>
      <c r="O159" s="89"/>
    </row>
    <row r="160" spans="1:15" s="5" customFormat="1">
      <c r="A160" s="46" t="str">
        <f t="shared" si="12"/>
        <v>X</v>
      </c>
      <c r="B160" s="41"/>
      <c r="C160" s="41"/>
      <c r="D160" s="41" t="str">
        <f t="shared" si="14"/>
        <v>X</v>
      </c>
      <c r="E160" s="41"/>
      <c r="F160" s="41"/>
      <c r="G160" s="41"/>
      <c r="H160" s="41" t="str">
        <f t="shared" si="15"/>
        <v>X</v>
      </c>
      <c r="I160" s="41" t="s">
        <v>1221</v>
      </c>
      <c r="J160" s="40" t="s">
        <v>794</v>
      </c>
      <c r="K160" s="40" t="s">
        <v>795</v>
      </c>
      <c r="L160" s="125">
        <v>4692</v>
      </c>
      <c r="M160" s="120"/>
      <c r="N160" s="261"/>
      <c r="O160" s="89"/>
    </row>
    <row r="161" spans="1:15" s="5" customFormat="1">
      <c r="A161" s="46" t="str">
        <f t="shared" si="12"/>
        <v>X</v>
      </c>
      <c r="B161" s="41"/>
      <c r="C161" s="41"/>
      <c r="D161" s="41" t="str">
        <f t="shared" si="14"/>
        <v>X</v>
      </c>
      <c r="E161" s="41"/>
      <c r="F161" s="41"/>
      <c r="G161" s="41"/>
      <c r="H161" s="41" t="str">
        <f t="shared" si="15"/>
        <v>X</v>
      </c>
      <c r="I161" s="41" t="s">
        <v>1222</v>
      </c>
      <c r="J161" s="40" t="s">
        <v>796</v>
      </c>
      <c r="K161" s="40" t="s">
        <v>797</v>
      </c>
      <c r="L161" s="125">
        <v>4739</v>
      </c>
      <c r="M161" s="120"/>
      <c r="N161" s="261"/>
      <c r="O161" s="89"/>
    </row>
    <row r="162" spans="1:15" s="5" customFormat="1">
      <c r="A162" s="46" t="str">
        <f t="shared" si="12"/>
        <v>X</v>
      </c>
      <c r="B162" s="41"/>
      <c r="C162" s="41"/>
      <c r="D162" s="41" t="str">
        <f t="shared" si="14"/>
        <v>X</v>
      </c>
      <c r="E162" s="41"/>
      <c r="F162" s="41"/>
      <c r="G162" s="41"/>
      <c r="H162" s="41" t="str">
        <f t="shared" si="15"/>
        <v>X</v>
      </c>
      <c r="I162" s="41" t="s">
        <v>1223</v>
      </c>
      <c r="J162" s="40" t="s">
        <v>798</v>
      </c>
      <c r="K162" s="40" t="s">
        <v>799</v>
      </c>
      <c r="L162" s="125">
        <v>4898</v>
      </c>
      <c r="M162" s="120"/>
      <c r="N162" s="261"/>
      <c r="O162" s="89"/>
    </row>
    <row r="163" spans="1:15" s="5" customFormat="1">
      <c r="A163" s="46" t="str">
        <f t="shared" si="12"/>
        <v>X</v>
      </c>
      <c r="B163" s="41"/>
      <c r="C163" s="41"/>
      <c r="D163" s="41" t="str">
        <f t="shared" si="14"/>
        <v>X</v>
      </c>
      <c r="E163" s="41"/>
      <c r="F163" s="41"/>
      <c r="G163" s="41"/>
      <c r="H163" s="41" t="str">
        <f t="shared" si="15"/>
        <v>X</v>
      </c>
      <c r="I163" s="41" t="s">
        <v>1224</v>
      </c>
      <c r="J163" s="40" t="s">
        <v>800</v>
      </c>
      <c r="K163" s="40" t="s">
        <v>801</v>
      </c>
      <c r="L163" s="125">
        <v>4963</v>
      </c>
      <c r="M163" s="120"/>
      <c r="N163" s="261"/>
      <c r="O163" s="89"/>
    </row>
    <row r="164" spans="1:15" s="5" customFormat="1">
      <c r="A164" s="46" t="str">
        <f t="shared" si="12"/>
        <v>X</v>
      </c>
      <c r="B164" s="41"/>
      <c r="C164" s="41" t="s">
        <v>446</v>
      </c>
      <c r="D164" s="41"/>
      <c r="E164" s="41"/>
      <c r="F164" s="41" t="str">
        <f t="shared" ref="F164:F179" si="16">IF(FIND("-K-",J164)&gt;0,"X","")</f>
        <v>X</v>
      </c>
      <c r="G164" s="41"/>
      <c r="H164" s="41"/>
      <c r="I164" s="41">
        <v>0</v>
      </c>
      <c r="J164" s="40" t="s">
        <v>407</v>
      </c>
      <c r="K164" s="40" t="s">
        <v>408</v>
      </c>
      <c r="L164" s="125">
        <v>2819</v>
      </c>
      <c r="M164" s="120"/>
      <c r="N164" s="261"/>
    </row>
    <row r="165" spans="1:15" s="5" customFormat="1">
      <c r="A165" s="46" t="str">
        <f t="shared" si="12"/>
        <v>X</v>
      </c>
      <c r="B165" s="41"/>
      <c r="C165" s="41"/>
      <c r="D165" s="41"/>
      <c r="E165" s="41"/>
      <c r="F165" s="41" t="str">
        <f t="shared" si="16"/>
        <v>X</v>
      </c>
      <c r="G165" s="41"/>
      <c r="H165" s="41"/>
      <c r="I165" s="41" t="s">
        <v>1218</v>
      </c>
      <c r="J165" s="40" t="s">
        <v>142</v>
      </c>
      <c r="K165" s="40" t="s">
        <v>143</v>
      </c>
      <c r="L165" s="125">
        <v>3570</v>
      </c>
      <c r="M165" s="120"/>
      <c r="N165" s="261"/>
    </row>
    <row r="166" spans="1:15" s="5" customFormat="1">
      <c r="A166" s="46" t="str">
        <f t="shared" si="12"/>
        <v>X</v>
      </c>
      <c r="B166" s="41"/>
      <c r="C166" s="41"/>
      <c r="D166" s="41"/>
      <c r="E166" s="41"/>
      <c r="F166" s="41" t="str">
        <f t="shared" si="16"/>
        <v>X</v>
      </c>
      <c r="G166" s="41"/>
      <c r="H166" s="41"/>
      <c r="I166" s="41" t="s">
        <v>1219</v>
      </c>
      <c r="J166" s="40" t="s">
        <v>144</v>
      </c>
      <c r="K166" s="40" t="s">
        <v>145</v>
      </c>
      <c r="L166" s="125">
        <v>3602</v>
      </c>
      <c r="M166" s="120"/>
      <c r="N166" s="261"/>
    </row>
    <row r="167" spans="1:15" s="5" customFormat="1">
      <c r="A167" s="46" t="str">
        <f t="shared" si="12"/>
        <v>X</v>
      </c>
      <c r="B167" s="41"/>
      <c r="C167" s="41"/>
      <c r="D167" s="41"/>
      <c r="E167" s="41"/>
      <c r="F167" s="41" t="str">
        <f t="shared" si="16"/>
        <v>X</v>
      </c>
      <c r="G167" s="41"/>
      <c r="H167" s="41"/>
      <c r="I167" s="41" t="s">
        <v>1220</v>
      </c>
      <c r="J167" s="40" t="s">
        <v>146</v>
      </c>
      <c r="K167" s="40" t="s">
        <v>147</v>
      </c>
      <c r="L167" s="125">
        <v>3649</v>
      </c>
      <c r="M167" s="120"/>
      <c r="N167" s="261"/>
    </row>
    <row r="168" spans="1:15" s="5" customFormat="1">
      <c r="A168" s="46" t="str">
        <f t="shared" si="12"/>
        <v>X</v>
      </c>
      <c r="B168" s="41"/>
      <c r="C168" s="41"/>
      <c r="D168" s="41"/>
      <c r="E168" s="41"/>
      <c r="F168" s="41" t="str">
        <f t="shared" si="16"/>
        <v>X</v>
      </c>
      <c r="G168" s="41"/>
      <c r="H168" s="41"/>
      <c r="I168" s="41" t="s">
        <v>1221</v>
      </c>
      <c r="J168" s="40" t="s">
        <v>148</v>
      </c>
      <c r="K168" s="40" t="s">
        <v>149</v>
      </c>
      <c r="L168" s="125">
        <v>3695</v>
      </c>
      <c r="M168" s="120"/>
      <c r="N168" s="261"/>
    </row>
    <row r="169" spans="1:15" s="5" customFormat="1">
      <c r="A169" s="46" t="str">
        <f t="shared" si="12"/>
        <v>X</v>
      </c>
      <c r="B169" s="41"/>
      <c r="C169" s="41"/>
      <c r="D169" s="41"/>
      <c r="E169" s="41"/>
      <c r="F169" s="41" t="str">
        <f t="shared" si="16"/>
        <v>X</v>
      </c>
      <c r="G169" s="41"/>
      <c r="H169" s="41"/>
      <c r="I169" s="41" t="s">
        <v>1222</v>
      </c>
      <c r="J169" s="40" t="s">
        <v>150</v>
      </c>
      <c r="K169" s="40" t="s">
        <v>151</v>
      </c>
      <c r="L169" s="125">
        <v>3742</v>
      </c>
      <c r="M169" s="120"/>
      <c r="N169" s="261"/>
    </row>
    <row r="170" spans="1:15" s="5" customFormat="1">
      <c r="A170" s="46" t="str">
        <f t="shared" si="12"/>
        <v>X</v>
      </c>
      <c r="B170" s="41"/>
      <c r="C170" s="41"/>
      <c r="D170" s="41"/>
      <c r="E170" s="41"/>
      <c r="F170" s="41" t="str">
        <f t="shared" si="16"/>
        <v>X</v>
      </c>
      <c r="G170" s="41"/>
      <c r="H170" s="41"/>
      <c r="I170" s="41" t="s">
        <v>1223</v>
      </c>
      <c r="J170" s="40" t="s">
        <v>152</v>
      </c>
      <c r="K170" s="40" t="s">
        <v>153</v>
      </c>
      <c r="L170" s="125">
        <v>3902</v>
      </c>
      <c r="M170" s="120"/>
      <c r="N170" s="261"/>
    </row>
    <row r="171" spans="1:15" s="5" customFormat="1">
      <c r="A171" s="46" t="str">
        <f t="shared" si="12"/>
        <v>X</v>
      </c>
      <c r="B171" s="41"/>
      <c r="C171" s="41"/>
      <c r="D171" s="41"/>
      <c r="E171" s="41"/>
      <c r="F171" s="41" t="str">
        <f t="shared" si="16"/>
        <v>X</v>
      </c>
      <c r="G171" s="41"/>
      <c r="H171" s="41"/>
      <c r="I171" s="41" t="s">
        <v>1224</v>
      </c>
      <c r="J171" s="40" t="s">
        <v>154</v>
      </c>
      <c r="K171" s="40" t="s">
        <v>155</v>
      </c>
      <c r="L171" s="125">
        <v>3967</v>
      </c>
      <c r="M171" s="120"/>
      <c r="N171" s="261"/>
    </row>
    <row r="172" spans="1:15" s="5" customFormat="1">
      <c r="A172" s="46" t="str">
        <f t="shared" si="12"/>
        <v>X</v>
      </c>
      <c r="B172" s="41"/>
      <c r="C172" s="41" t="s">
        <v>446</v>
      </c>
      <c r="D172" s="41" t="str">
        <f t="shared" si="14"/>
        <v>X</v>
      </c>
      <c r="E172" s="41"/>
      <c r="F172" s="41" t="str">
        <f t="shared" si="16"/>
        <v>X</v>
      </c>
      <c r="G172" s="41"/>
      <c r="H172" s="41"/>
      <c r="I172" s="41">
        <v>0</v>
      </c>
      <c r="J172" s="40" t="s">
        <v>802</v>
      </c>
      <c r="K172" s="40" t="s">
        <v>803</v>
      </c>
      <c r="L172" s="125">
        <v>3201</v>
      </c>
      <c r="M172" s="120"/>
      <c r="N172" s="261"/>
      <c r="O172" s="89"/>
    </row>
    <row r="173" spans="1:15" s="5" customFormat="1">
      <c r="A173" s="46" t="str">
        <f t="shared" si="12"/>
        <v>X</v>
      </c>
      <c r="B173" s="41"/>
      <c r="C173" s="41"/>
      <c r="D173" s="41" t="str">
        <f t="shared" si="14"/>
        <v>X</v>
      </c>
      <c r="E173" s="41"/>
      <c r="F173" s="41" t="str">
        <f t="shared" si="16"/>
        <v>X</v>
      </c>
      <c r="G173" s="41"/>
      <c r="H173" s="41"/>
      <c r="I173" s="41" t="s">
        <v>1218</v>
      </c>
      <c r="J173" s="40" t="s">
        <v>804</v>
      </c>
      <c r="K173" s="40" t="s">
        <v>805</v>
      </c>
      <c r="L173" s="125">
        <v>3936</v>
      </c>
      <c r="M173" s="120"/>
      <c r="N173" s="261"/>
      <c r="O173" s="89"/>
    </row>
    <row r="174" spans="1:15" s="5" customFormat="1">
      <c r="A174" s="46" t="str">
        <f t="shared" si="12"/>
        <v>X</v>
      </c>
      <c r="B174" s="41"/>
      <c r="C174" s="41"/>
      <c r="D174" s="41" t="str">
        <f t="shared" si="14"/>
        <v>X</v>
      </c>
      <c r="E174" s="41"/>
      <c r="F174" s="41" t="str">
        <f t="shared" si="16"/>
        <v>X</v>
      </c>
      <c r="G174" s="41"/>
      <c r="H174" s="41"/>
      <c r="I174" s="41" t="s">
        <v>1219</v>
      </c>
      <c r="J174" s="40" t="s">
        <v>806</v>
      </c>
      <c r="K174" s="40" t="s">
        <v>807</v>
      </c>
      <c r="L174" s="125">
        <v>3984</v>
      </c>
      <c r="M174" s="120"/>
      <c r="N174" s="261"/>
      <c r="O174" s="89"/>
    </row>
    <row r="175" spans="1:15" s="5" customFormat="1">
      <c r="A175" s="46" t="str">
        <f t="shared" si="12"/>
        <v>X</v>
      </c>
      <c r="B175" s="41"/>
      <c r="C175" s="41"/>
      <c r="D175" s="41" t="str">
        <f t="shared" si="14"/>
        <v>X</v>
      </c>
      <c r="E175" s="41"/>
      <c r="F175" s="41" t="str">
        <f t="shared" si="16"/>
        <v>X</v>
      </c>
      <c r="G175" s="41"/>
      <c r="H175" s="41"/>
      <c r="I175" s="41" t="s">
        <v>1220</v>
      </c>
      <c r="J175" s="40" t="s">
        <v>808</v>
      </c>
      <c r="K175" s="40" t="s">
        <v>809</v>
      </c>
      <c r="L175" s="125">
        <v>4030</v>
      </c>
      <c r="M175" s="120"/>
      <c r="N175" s="261"/>
      <c r="O175" s="89"/>
    </row>
    <row r="176" spans="1:15" s="5" customFormat="1">
      <c r="A176" s="46" t="str">
        <f t="shared" si="12"/>
        <v>X</v>
      </c>
      <c r="B176" s="41"/>
      <c r="C176" s="41"/>
      <c r="D176" s="41" t="str">
        <f t="shared" si="14"/>
        <v>X</v>
      </c>
      <c r="E176" s="41"/>
      <c r="F176" s="41" t="str">
        <f t="shared" si="16"/>
        <v>X</v>
      </c>
      <c r="G176" s="41"/>
      <c r="H176" s="41"/>
      <c r="I176" s="41" t="s">
        <v>1221</v>
      </c>
      <c r="J176" s="40" t="s">
        <v>810</v>
      </c>
      <c r="K176" s="40" t="s">
        <v>811</v>
      </c>
      <c r="L176" s="125">
        <v>4077</v>
      </c>
      <c r="M176" s="120"/>
      <c r="N176" s="261"/>
      <c r="O176" s="89"/>
    </row>
    <row r="177" spans="1:15" s="5" customFormat="1">
      <c r="A177" s="46" t="str">
        <f t="shared" si="12"/>
        <v>X</v>
      </c>
      <c r="B177" s="41"/>
      <c r="C177" s="41"/>
      <c r="D177" s="41" t="str">
        <f t="shared" si="14"/>
        <v>X</v>
      </c>
      <c r="E177" s="41"/>
      <c r="F177" s="41" t="str">
        <f t="shared" si="16"/>
        <v>X</v>
      </c>
      <c r="G177" s="41"/>
      <c r="H177" s="41"/>
      <c r="I177" s="41" t="s">
        <v>1222</v>
      </c>
      <c r="J177" s="40" t="s">
        <v>812</v>
      </c>
      <c r="K177" s="40" t="s">
        <v>813</v>
      </c>
      <c r="L177" s="125">
        <v>4123</v>
      </c>
      <c r="M177" s="120"/>
      <c r="N177" s="261"/>
      <c r="O177" s="89"/>
    </row>
    <row r="178" spans="1:15" s="5" customFormat="1">
      <c r="A178" s="46" t="str">
        <f t="shared" si="12"/>
        <v>X</v>
      </c>
      <c r="B178" s="41"/>
      <c r="C178" s="41"/>
      <c r="D178" s="41" t="str">
        <f t="shared" si="14"/>
        <v>X</v>
      </c>
      <c r="E178" s="41"/>
      <c r="F178" s="41" t="str">
        <f t="shared" si="16"/>
        <v>X</v>
      </c>
      <c r="G178" s="41"/>
      <c r="H178" s="41"/>
      <c r="I178" s="41" t="s">
        <v>1223</v>
      </c>
      <c r="J178" s="40" t="s">
        <v>814</v>
      </c>
      <c r="K178" s="40" t="s">
        <v>815</v>
      </c>
      <c r="L178" s="125">
        <v>4283</v>
      </c>
      <c r="M178" s="120"/>
      <c r="N178" s="261"/>
      <c r="O178" s="89"/>
    </row>
    <row r="179" spans="1:15" s="5" customFormat="1">
      <c r="A179" s="46" t="str">
        <f t="shared" si="12"/>
        <v>X</v>
      </c>
      <c r="B179" s="41"/>
      <c r="C179" s="41"/>
      <c r="D179" s="41" t="str">
        <f t="shared" si="14"/>
        <v>X</v>
      </c>
      <c r="E179" s="41"/>
      <c r="F179" s="41" t="str">
        <f t="shared" si="16"/>
        <v>X</v>
      </c>
      <c r="G179" s="41"/>
      <c r="H179" s="41"/>
      <c r="I179" s="41" t="s">
        <v>1224</v>
      </c>
      <c r="J179" s="40" t="s">
        <v>816</v>
      </c>
      <c r="K179" s="40" t="s">
        <v>817</v>
      </c>
      <c r="L179" s="125">
        <v>4349</v>
      </c>
      <c r="M179" s="120"/>
      <c r="N179" s="261"/>
      <c r="O179" s="89"/>
    </row>
    <row r="180" spans="1:15" s="5" customFormat="1">
      <c r="A180" s="46" t="str">
        <f t="shared" si="12"/>
        <v>X</v>
      </c>
      <c r="B180" s="41"/>
      <c r="C180" s="41" t="s">
        <v>446</v>
      </c>
      <c r="D180" s="41"/>
      <c r="E180" s="41"/>
      <c r="F180" s="41"/>
      <c r="G180" s="41" t="str">
        <f t="shared" ref="G180:G195" si="17">IF(FIND("-P-",J180)&gt;0,"X","")</f>
        <v>X</v>
      </c>
      <c r="H180" s="41"/>
      <c r="I180" s="41">
        <v>0</v>
      </c>
      <c r="J180" s="40" t="s">
        <v>409</v>
      </c>
      <c r="K180" s="40" t="s">
        <v>410</v>
      </c>
      <c r="L180" s="125">
        <v>3036</v>
      </c>
      <c r="M180" s="120"/>
      <c r="N180" s="261"/>
    </row>
    <row r="181" spans="1:15" s="5" customFormat="1">
      <c r="A181" s="46" t="str">
        <f t="shared" si="12"/>
        <v>X</v>
      </c>
      <c r="B181" s="41"/>
      <c r="C181" s="41"/>
      <c r="D181" s="41"/>
      <c r="E181" s="41"/>
      <c r="F181" s="41"/>
      <c r="G181" s="41" t="str">
        <f t="shared" si="17"/>
        <v>X</v>
      </c>
      <c r="H181" s="41"/>
      <c r="I181" s="41" t="s">
        <v>1218</v>
      </c>
      <c r="J181" s="40" t="s">
        <v>156</v>
      </c>
      <c r="K181" s="40" t="s">
        <v>157</v>
      </c>
      <c r="L181" s="125">
        <v>3751</v>
      </c>
      <c r="M181" s="120"/>
      <c r="N181" s="261"/>
    </row>
    <row r="182" spans="1:15" s="5" customFormat="1">
      <c r="A182" s="46" t="str">
        <f t="shared" si="12"/>
        <v>X</v>
      </c>
      <c r="B182" s="41"/>
      <c r="C182" s="41"/>
      <c r="D182" s="41"/>
      <c r="E182" s="41"/>
      <c r="F182" s="41"/>
      <c r="G182" s="41" t="str">
        <f t="shared" si="17"/>
        <v>X</v>
      </c>
      <c r="H182" s="41"/>
      <c r="I182" s="41" t="s">
        <v>1219</v>
      </c>
      <c r="J182" s="40" t="s">
        <v>158</v>
      </c>
      <c r="K182" s="40" t="s">
        <v>159</v>
      </c>
      <c r="L182" s="125">
        <v>3798</v>
      </c>
      <c r="M182" s="120"/>
      <c r="N182" s="261"/>
    </row>
    <row r="183" spans="1:15" s="5" customFormat="1">
      <c r="A183" s="46" t="str">
        <f t="shared" si="12"/>
        <v>X</v>
      </c>
      <c r="B183" s="41"/>
      <c r="C183" s="41"/>
      <c r="D183" s="41"/>
      <c r="E183" s="41"/>
      <c r="F183" s="41"/>
      <c r="G183" s="41" t="str">
        <f t="shared" si="17"/>
        <v>X</v>
      </c>
      <c r="H183" s="41"/>
      <c r="I183" s="41" t="s">
        <v>1220</v>
      </c>
      <c r="J183" s="40" t="s">
        <v>160</v>
      </c>
      <c r="K183" s="40" t="s">
        <v>161</v>
      </c>
      <c r="L183" s="125">
        <v>3844</v>
      </c>
      <c r="M183" s="120"/>
      <c r="N183" s="261"/>
    </row>
    <row r="184" spans="1:15" s="5" customFormat="1">
      <c r="A184" s="46" t="str">
        <f t="shared" si="12"/>
        <v>X</v>
      </c>
      <c r="B184" s="41"/>
      <c r="C184" s="41"/>
      <c r="D184" s="41"/>
      <c r="E184" s="41"/>
      <c r="F184" s="41"/>
      <c r="G184" s="41" t="str">
        <f t="shared" si="17"/>
        <v>X</v>
      </c>
      <c r="H184" s="41"/>
      <c r="I184" s="41" t="s">
        <v>1221</v>
      </c>
      <c r="J184" s="40" t="s">
        <v>162</v>
      </c>
      <c r="K184" s="40" t="s">
        <v>163</v>
      </c>
      <c r="L184" s="125">
        <v>3891</v>
      </c>
      <c r="M184" s="120"/>
      <c r="N184" s="261"/>
    </row>
    <row r="185" spans="1:15" s="5" customFormat="1">
      <c r="A185" s="46" t="str">
        <f t="shared" si="12"/>
        <v>X</v>
      </c>
      <c r="B185" s="41"/>
      <c r="C185" s="41"/>
      <c r="D185" s="41"/>
      <c r="E185" s="41"/>
      <c r="F185" s="41"/>
      <c r="G185" s="41" t="str">
        <f t="shared" si="17"/>
        <v>X</v>
      </c>
      <c r="H185" s="41"/>
      <c r="I185" s="41" t="s">
        <v>1222</v>
      </c>
      <c r="J185" s="40" t="s">
        <v>164</v>
      </c>
      <c r="K185" s="40" t="s">
        <v>165</v>
      </c>
      <c r="L185" s="125">
        <v>3938</v>
      </c>
      <c r="M185" s="120"/>
      <c r="N185" s="261"/>
    </row>
    <row r="186" spans="1:15" s="5" customFormat="1">
      <c r="A186" s="46" t="str">
        <f t="shared" si="12"/>
        <v>X</v>
      </c>
      <c r="B186" s="41"/>
      <c r="C186" s="41"/>
      <c r="D186" s="41"/>
      <c r="E186" s="41"/>
      <c r="F186" s="41"/>
      <c r="G186" s="41" t="str">
        <f t="shared" si="17"/>
        <v>X</v>
      </c>
      <c r="H186" s="41"/>
      <c r="I186" s="41" t="s">
        <v>1223</v>
      </c>
      <c r="J186" s="40" t="s">
        <v>166</v>
      </c>
      <c r="K186" s="40" t="s">
        <v>167</v>
      </c>
      <c r="L186" s="125">
        <v>4097</v>
      </c>
      <c r="M186" s="120"/>
      <c r="N186" s="261"/>
    </row>
    <row r="187" spans="1:15" s="5" customFormat="1">
      <c r="A187" s="46" t="str">
        <f t="shared" si="12"/>
        <v>X</v>
      </c>
      <c r="B187" s="41"/>
      <c r="C187" s="41"/>
      <c r="D187" s="41"/>
      <c r="E187" s="41"/>
      <c r="F187" s="41"/>
      <c r="G187" s="41" t="str">
        <f t="shared" si="17"/>
        <v>X</v>
      </c>
      <c r="H187" s="41"/>
      <c r="I187" s="41" t="s">
        <v>1224</v>
      </c>
      <c r="J187" s="40" t="s">
        <v>168</v>
      </c>
      <c r="K187" s="40" t="s">
        <v>169</v>
      </c>
      <c r="L187" s="125">
        <v>4163</v>
      </c>
      <c r="M187" s="120"/>
      <c r="N187" s="261"/>
    </row>
    <row r="188" spans="1:15" s="5" customFormat="1">
      <c r="A188" s="46" t="str">
        <f t="shared" si="12"/>
        <v>X</v>
      </c>
      <c r="B188" s="41"/>
      <c r="C188" s="41" t="s">
        <v>446</v>
      </c>
      <c r="D188" s="41" t="str">
        <f t="shared" si="14"/>
        <v>X</v>
      </c>
      <c r="E188" s="41"/>
      <c r="F188" s="41"/>
      <c r="G188" s="41" t="str">
        <f t="shared" si="17"/>
        <v>X</v>
      </c>
      <c r="H188" s="41"/>
      <c r="I188" s="41">
        <v>0</v>
      </c>
      <c r="J188" s="40" t="s">
        <v>818</v>
      </c>
      <c r="K188" s="40" t="s">
        <v>819</v>
      </c>
      <c r="L188" s="125">
        <v>3418</v>
      </c>
      <c r="M188" s="120"/>
      <c r="N188" s="261"/>
      <c r="O188" s="89"/>
    </row>
    <row r="189" spans="1:15" s="5" customFormat="1">
      <c r="A189" s="46" t="str">
        <f t="shared" si="12"/>
        <v>X</v>
      </c>
      <c r="B189" s="41"/>
      <c r="C189" s="41"/>
      <c r="D189" s="41" t="str">
        <f t="shared" si="14"/>
        <v>X</v>
      </c>
      <c r="E189" s="41"/>
      <c r="F189" s="41"/>
      <c r="G189" s="41" t="str">
        <f t="shared" si="17"/>
        <v>X</v>
      </c>
      <c r="H189" s="41"/>
      <c r="I189" s="41" t="s">
        <v>1218</v>
      </c>
      <c r="J189" s="40" t="s">
        <v>820</v>
      </c>
      <c r="K189" s="40" t="s">
        <v>821</v>
      </c>
      <c r="L189" s="125">
        <v>4133</v>
      </c>
      <c r="M189" s="120"/>
      <c r="N189" s="261"/>
      <c r="O189" s="89"/>
    </row>
    <row r="190" spans="1:15" s="5" customFormat="1">
      <c r="A190" s="46" t="str">
        <f t="shared" si="12"/>
        <v>X</v>
      </c>
      <c r="B190" s="41"/>
      <c r="C190" s="41"/>
      <c r="D190" s="41" t="str">
        <f t="shared" si="14"/>
        <v>X</v>
      </c>
      <c r="E190" s="41"/>
      <c r="F190" s="41"/>
      <c r="G190" s="41" t="str">
        <f t="shared" si="17"/>
        <v>X</v>
      </c>
      <c r="H190" s="41"/>
      <c r="I190" s="41" t="s">
        <v>1219</v>
      </c>
      <c r="J190" s="40" t="s">
        <v>822</v>
      </c>
      <c r="K190" s="40" t="s">
        <v>823</v>
      </c>
      <c r="L190" s="125">
        <v>4179</v>
      </c>
      <c r="M190" s="120"/>
      <c r="N190" s="261"/>
      <c r="O190" s="89"/>
    </row>
    <row r="191" spans="1:15" s="5" customFormat="1">
      <c r="A191" s="46" t="str">
        <f t="shared" si="12"/>
        <v>X</v>
      </c>
      <c r="B191" s="41"/>
      <c r="C191" s="41"/>
      <c r="D191" s="41" t="str">
        <f t="shared" si="14"/>
        <v>X</v>
      </c>
      <c r="E191" s="41"/>
      <c r="F191" s="41"/>
      <c r="G191" s="41" t="str">
        <f t="shared" si="17"/>
        <v>X</v>
      </c>
      <c r="H191" s="41"/>
      <c r="I191" s="41" t="s">
        <v>1220</v>
      </c>
      <c r="J191" s="40" t="s">
        <v>824</v>
      </c>
      <c r="K191" s="40" t="s">
        <v>825</v>
      </c>
      <c r="L191" s="125">
        <v>4226</v>
      </c>
      <c r="M191" s="120"/>
      <c r="N191" s="261"/>
      <c r="O191" s="89"/>
    </row>
    <row r="192" spans="1:15" s="5" customFormat="1">
      <c r="A192" s="46" t="str">
        <f t="shared" si="12"/>
        <v>X</v>
      </c>
      <c r="B192" s="41"/>
      <c r="C192" s="41"/>
      <c r="D192" s="41" t="str">
        <f t="shared" si="14"/>
        <v>X</v>
      </c>
      <c r="E192" s="41"/>
      <c r="F192" s="41"/>
      <c r="G192" s="41" t="str">
        <f t="shared" si="17"/>
        <v>X</v>
      </c>
      <c r="H192" s="41"/>
      <c r="I192" s="41" t="s">
        <v>1221</v>
      </c>
      <c r="J192" s="40" t="s">
        <v>826</v>
      </c>
      <c r="K192" s="40" t="s">
        <v>827</v>
      </c>
      <c r="L192" s="125">
        <v>4272</v>
      </c>
      <c r="M192" s="120"/>
      <c r="N192" s="261"/>
      <c r="O192" s="89"/>
    </row>
    <row r="193" spans="1:15" s="5" customFormat="1">
      <c r="A193" s="46" t="str">
        <f t="shared" si="12"/>
        <v>X</v>
      </c>
      <c r="B193" s="41"/>
      <c r="C193" s="41"/>
      <c r="D193" s="41" t="str">
        <f t="shared" si="14"/>
        <v>X</v>
      </c>
      <c r="E193" s="41"/>
      <c r="F193" s="41"/>
      <c r="G193" s="41" t="str">
        <f t="shared" si="17"/>
        <v>X</v>
      </c>
      <c r="H193" s="41"/>
      <c r="I193" s="41" t="s">
        <v>1222</v>
      </c>
      <c r="J193" s="40" t="s">
        <v>828</v>
      </c>
      <c r="K193" s="40" t="s">
        <v>829</v>
      </c>
      <c r="L193" s="125">
        <v>4320</v>
      </c>
      <c r="M193" s="120"/>
      <c r="N193" s="261"/>
      <c r="O193" s="89"/>
    </row>
    <row r="194" spans="1:15" s="5" customFormat="1">
      <c r="A194" s="46" t="str">
        <f t="shared" si="12"/>
        <v>X</v>
      </c>
      <c r="B194" s="41"/>
      <c r="C194" s="41"/>
      <c r="D194" s="41" t="str">
        <f t="shared" si="14"/>
        <v>X</v>
      </c>
      <c r="E194" s="41"/>
      <c r="F194" s="41"/>
      <c r="G194" s="41" t="str">
        <f t="shared" si="17"/>
        <v>X</v>
      </c>
      <c r="H194" s="41"/>
      <c r="I194" s="41" t="s">
        <v>1223</v>
      </c>
      <c r="J194" s="40" t="s">
        <v>830</v>
      </c>
      <c r="K194" s="40" t="s">
        <v>831</v>
      </c>
      <c r="L194" s="125">
        <v>4479</v>
      </c>
      <c r="M194" s="120"/>
      <c r="N194" s="261"/>
      <c r="O194" s="89"/>
    </row>
    <row r="195" spans="1:15" s="5" customFormat="1">
      <c r="A195" s="46" t="str">
        <f t="shared" si="12"/>
        <v>X</v>
      </c>
      <c r="B195" s="41"/>
      <c r="C195" s="41"/>
      <c r="D195" s="41" t="str">
        <f t="shared" si="14"/>
        <v>X</v>
      </c>
      <c r="E195" s="41"/>
      <c r="F195" s="41"/>
      <c r="G195" s="41" t="str">
        <f t="shared" si="17"/>
        <v>X</v>
      </c>
      <c r="H195" s="41"/>
      <c r="I195" s="41" t="s">
        <v>1224</v>
      </c>
      <c r="J195" s="40" t="s">
        <v>832</v>
      </c>
      <c r="K195" s="40" t="s">
        <v>833</v>
      </c>
      <c r="L195" s="125">
        <v>4544</v>
      </c>
      <c r="M195" s="120"/>
      <c r="N195" s="261"/>
      <c r="O195" s="89"/>
    </row>
    <row r="196" spans="1:15" s="5" customFormat="1">
      <c r="A196" s="41"/>
      <c r="B196" s="41" t="str">
        <f>IF(FIND("HP4-",J196)&gt;0,"X","")</f>
        <v>X</v>
      </c>
      <c r="C196" s="41" t="s">
        <v>446</v>
      </c>
      <c r="D196" s="41"/>
      <c r="E196" s="41" t="str">
        <f t="shared" ref="E196:E211" si="18">IF(FIND("-A-",J196)&gt;0,"X","")</f>
        <v>X</v>
      </c>
      <c r="F196" s="41"/>
      <c r="G196" s="41"/>
      <c r="H196" s="41"/>
      <c r="I196" s="41">
        <v>0</v>
      </c>
      <c r="J196" s="40" t="s">
        <v>447</v>
      </c>
      <c r="K196" s="40" t="s">
        <v>448</v>
      </c>
      <c r="L196" s="125">
        <v>2156</v>
      </c>
      <c r="M196" s="120"/>
      <c r="N196" s="261"/>
    </row>
    <row r="197" spans="1:15" s="5" customFormat="1">
      <c r="A197" s="46"/>
      <c r="B197" s="41" t="str">
        <f t="shared" ref="B197:B259" si="19">IF(FIND("HP4-",J197)&gt;0,"X","")</f>
        <v>X</v>
      </c>
      <c r="C197" s="41"/>
      <c r="D197" s="41"/>
      <c r="E197" s="41" t="str">
        <f t="shared" si="18"/>
        <v>X</v>
      </c>
      <c r="F197" s="41"/>
      <c r="G197" s="41"/>
      <c r="H197" s="41"/>
      <c r="I197" s="41" t="s">
        <v>1218</v>
      </c>
      <c r="J197" s="40" t="s">
        <v>170</v>
      </c>
      <c r="K197" s="40" t="s">
        <v>171</v>
      </c>
      <c r="L197" s="125">
        <v>3040</v>
      </c>
      <c r="M197" s="120"/>
      <c r="N197" s="261"/>
    </row>
    <row r="198" spans="1:15" s="5" customFormat="1">
      <c r="A198" s="46"/>
      <c r="B198" s="41" t="str">
        <f t="shared" si="19"/>
        <v>X</v>
      </c>
      <c r="C198" s="41"/>
      <c r="D198" s="41"/>
      <c r="E198" s="41" t="str">
        <f t="shared" si="18"/>
        <v>X</v>
      </c>
      <c r="F198" s="41"/>
      <c r="G198" s="41"/>
      <c r="H198" s="41"/>
      <c r="I198" s="41" t="s">
        <v>1219</v>
      </c>
      <c r="J198" s="40" t="s">
        <v>172</v>
      </c>
      <c r="K198" s="40" t="s">
        <v>173</v>
      </c>
      <c r="L198" s="125">
        <v>3093</v>
      </c>
      <c r="M198" s="120"/>
      <c r="N198" s="261"/>
    </row>
    <row r="199" spans="1:15" s="5" customFormat="1">
      <c r="A199" s="46"/>
      <c r="B199" s="41" t="str">
        <f t="shared" si="19"/>
        <v>X</v>
      </c>
      <c r="C199" s="41"/>
      <c r="D199" s="41"/>
      <c r="E199" s="41" t="str">
        <f t="shared" si="18"/>
        <v>X</v>
      </c>
      <c r="F199" s="41"/>
      <c r="G199" s="41"/>
      <c r="H199" s="41"/>
      <c r="I199" s="41" t="s">
        <v>1220</v>
      </c>
      <c r="J199" s="40" t="s">
        <v>174</v>
      </c>
      <c r="K199" s="40" t="s">
        <v>175</v>
      </c>
      <c r="L199" s="125">
        <v>3147</v>
      </c>
      <c r="M199" s="120"/>
      <c r="N199" s="261"/>
    </row>
    <row r="200" spans="1:15" s="5" customFormat="1">
      <c r="A200" s="46"/>
      <c r="B200" s="41" t="str">
        <f t="shared" si="19"/>
        <v>X</v>
      </c>
      <c r="C200" s="41"/>
      <c r="D200" s="41"/>
      <c r="E200" s="41" t="str">
        <f t="shared" si="18"/>
        <v>X</v>
      </c>
      <c r="F200" s="41"/>
      <c r="G200" s="41"/>
      <c r="H200" s="41"/>
      <c r="I200" s="41" t="s">
        <v>1221</v>
      </c>
      <c r="J200" s="40" t="s">
        <v>176</v>
      </c>
      <c r="K200" s="40" t="s">
        <v>177</v>
      </c>
      <c r="L200" s="125">
        <v>3200</v>
      </c>
      <c r="M200" s="120"/>
      <c r="N200" s="261"/>
    </row>
    <row r="201" spans="1:15" s="5" customFormat="1">
      <c r="A201" s="46"/>
      <c r="B201" s="41" t="str">
        <f t="shared" si="19"/>
        <v>X</v>
      </c>
      <c r="C201" s="41"/>
      <c r="D201" s="41"/>
      <c r="E201" s="41" t="str">
        <f t="shared" si="18"/>
        <v>X</v>
      </c>
      <c r="F201" s="41"/>
      <c r="G201" s="41"/>
      <c r="H201" s="41"/>
      <c r="I201" s="41" t="s">
        <v>1222</v>
      </c>
      <c r="J201" s="40" t="s">
        <v>178</v>
      </c>
      <c r="K201" s="40" t="s">
        <v>179</v>
      </c>
      <c r="L201" s="125">
        <v>3254</v>
      </c>
      <c r="M201" s="120"/>
      <c r="N201" s="261"/>
    </row>
    <row r="202" spans="1:15" s="5" customFormat="1">
      <c r="A202" s="46"/>
      <c r="B202" s="41" t="str">
        <f t="shared" si="19"/>
        <v>X</v>
      </c>
      <c r="C202" s="41"/>
      <c r="D202" s="41"/>
      <c r="E202" s="41" t="str">
        <f t="shared" si="18"/>
        <v>X</v>
      </c>
      <c r="F202" s="41"/>
      <c r="G202" s="41"/>
      <c r="H202" s="41"/>
      <c r="I202" s="41" t="s">
        <v>1223</v>
      </c>
      <c r="J202" s="40" t="s">
        <v>180</v>
      </c>
      <c r="K202" s="40" t="s">
        <v>181</v>
      </c>
      <c r="L202" s="125">
        <v>3421</v>
      </c>
      <c r="M202" s="120"/>
      <c r="N202" s="261"/>
    </row>
    <row r="203" spans="1:15" s="5" customFormat="1">
      <c r="A203" s="46"/>
      <c r="B203" s="41" t="str">
        <f t="shared" si="19"/>
        <v>X</v>
      </c>
      <c r="C203" s="41"/>
      <c r="D203" s="41"/>
      <c r="E203" s="41" t="str">
        <f t="shared" si="18"/>
        <v>X</v>
      </c>
      <c r="F203" s="41"/>
      <c r="G203" s="41"/>
      <c r="H203" s="41"/>
      <c r="I203" s="41" t="s">
        <v>1224</v>
      </c>
      <c r="J203" s="40" t="s">
        <v>182</v>
      </c>
      <c r="K203" s="40" t="s">
        <v>183</v>
      </c>
      <c r="L203" s="125">
        <v>3493</v>
      </c>
      <c r="M203" s="120"/>
      <c r="N203" s="261"/>
    </row>
    <row r="204" spans="1:15" s="5" customFormat="1">
      <c r="A204" s="46"/>
      <c r="B204" s="41" t="str">
        <f t="shared" si="19"/>
        <v>X</v>
      </c>
      <c r="C204" s="41" t="s">
        <v>446</v>
      </c>
      <c r="D204" s="41" t="str">
        <f t="shared" ref="D204:D259" si="20">IF(FIND("-1-",J204)&gt;0,"X","")</f>
        <v>X</v>
      </c>
      <c r="E204" s="41" t="str">
        <f t="shared" si="18"/>
        <v>X</v>
      </c>
      <c r="F204" s="41"/>
      <c r="G204" s="41"/>
      <c r="H204" s="41"/>
      <c r="I204" s="41">
        <v>0</v>
      </c>
      <c r="J204" s="40" t="s">
        <v>834</v>
      </c>
      <c r="K204" s="40" t="s">
        <v>835</v>
      </c>
      <c r="L204" s="125">
        <v>2537</v>
      </c>
      <c r="M204" s="120"/>
      <c r="N204" s="261"/>
      <c r="O204" s="89"/>
    </row>
    <row r="205" spans="1:15" s="5" customFormat="1">
      <c r="A205" s="46"/>
      <c r="B205" s="41" t="str">
        <f t="shared" si="19"/>
        <v>X</v>
      </c>
      <c r="C205" s="41"/>
      <c r="D205" s="41" t="str">
        <f t="shared" si="20"/>
        <v>X</v>
      </c>
      <c r="E205" s="41" t="str">
        <f t="shared" si="18"/>
        <v>X</v>
      </c>
      <c r="F205" s="41"/>
      <c r="G205" s="41"/>
      <c r="H205" s="41"/>
      <c r="I205" s="41" t="s">
        <v>1218</v>
      </c>
      <c r="J205" s="40" t="s">
        <v>836</v>
      </c>
      <c r="K205" s="40" t="s">
        <v>837</v>
      </c>
      <c r="L205" s="125">
        <v>3422</v>
      </c>
      <c r="M205" s="120"/>
      <c r="N205" s="261"/>
      <c r="O205" s="89"/>
    </row>
    <row r="206" spans="1:15" s="5" customFormat="1">
      <c r="A206" s="46"/>
      <c r="B206" s="41" t="str">
        <f t="shared" si="19"/>
        <v>X</v>
      </c>
      <c r="C206" s="41"/>
      <c r="D206" s="41" t="str">
        <f t="shared" si="20"/>
        <v>X</v>
      </c>
      <c r="E206" s="41" t="str">
        <f t="shared" si="18"/>
        <v>X</v>
      </c>
      <c r="F206" s="41"/>
      <c r="G206" s="41"/>
      <c r="H206" s="41"/>
      <c r="I206" s="41" t="s">
        <v>1219</v>
      </c>
      <c r="J206" s="40" t="s">
        <v>838</v>
      </c>
      <c r="K206" s="40" t="s">
        <v>839</v>
      </c>
      <c r="L206" s="125">
        <v>3474</v>
      </c>
      <c r="M206" s="120"/>
      <c r="N206" s="261"/>
      <c r="O206" s="89"/>
    </row>
    <row r="207" spans="1:15" s="5" customFormat="1">
      <c r="A207" s="46"/>
      <c r="B207" s="41" t="str">
        <f t="shared" si="19"/>
        <v>X</v>
      </c>
      <c r="C207" s="41"/>
      <c r="D207" s="41" t="str">
        <f t="shared" si="20"/>
        <v>X</v>
      </c>
      <c r="E207" s="41" t="str">
        <f t="shared" si="18"/>
        <v>X</v>
      </c>
      <c r="F207" s="41"/>
      <c r="G207" s="41"/>
      <c r="H207" s="41"/>
      <c r="I207" s="41" t="s">
        <v>1220</v>
      </c>
      <c r="J207" s="40" t="s">
        <v>840</v>
      </c>
      <c r="K207" s="40" t="s">
        <v>841</v>
      </c>
      <c r="L207" s="125">
        <v>3528</v>
      </c>
      <c r="M207" s="120"/>
      <c r="N207" s="261"/>
      <c r="O207" s="89"/>
    </row>
    <row r="208" spans="1:15" s="5" customFormat="1">
      <c r="A208" s="46"/>
      <c r="B208" s="41" t="str">
        <f t="shared" si="19"/>
        <v>X</v>
      </c>
      <c r="C208" s="41"/>
      <c r="D208" s="41" t="str">
        <f t="shared" si="20"/>
        <v>X</v>
      </c>
      <c r="E208" s="41" t="str">
        <f t="shared" si="18"/>
        <v>X</v>
      </c>
      <c r="F208" s="41"/>
      <c r="G208" s="41"/>
      <c r="H208" s="41"/>
      <c r="I208" s="41" t="s">
        <v>1221</v>
      </c>
      <c r="J208" s="40" t="s">
        <v>842</v>
      </c>
      <c r="K208" s="40" t="s">
        <v>843</v>
      </c>
      <c r="L208" s="125">
        <v>3582</v>
      </c>
      <c r="M208" s="120"/>
      <c r="N208" s="261"/>
      <c r="O208" s="89"/>
    </row>
    <row r="209" spans="1:15" s="5" customFormat="1">
      <c r="A209" s="46"/>
      <c r="B209" s="41" t="str">
        <f t="shared" si="19"/>
        <v>X</v>
      </c>
      <c r="C209" s="41"/>
      <c r="D209" s="41" t="str">
        <f t="shared" si="20"/>
        <v>X</v>
      </c>
      <c r="E209" s="41" t="str">
        <f t="shared" si="18"/>
        <v>X</v>
      </c>
      <c r="F209" s="41"/>
      <c r="G209" s="41"/>
      <c r="H209" s="41"/>
      <c r="I209" s="41" t="s">
        <v>1222</v>
      </c>
      <c r="J209" s="40" t="s">
        <v>844</v>
      </c>
      <c r="K209" s="40" t="s">
        <v>845</v>
      </c>
      <c r="L209" s="125">
        <v>3636</v>
      </c>
      <c r="M209" s="120"/>
      <c r="N209" s="261"/>
      <c r="O209" s="89"/>
    </row>
    <row r="210" spans="1:15" s="5" customFormat="1">
      <c r="A210" s="46"/>
      <c r="B210" s="41" t="str">
        <f t="shared" si="19"/>
        <v>X</v>
      </c>
      <c r="C210" s="41"/>
      <c r="D210" s="41" t="str">
        <f t="shared" si="20"/>
        <v>X</v>
      </c>
      <c r="E210" s="41" t="str">
        <f t="shared" si="18"/>
        <v>X</v>
      </c>
      <c r="F210" s="41"/>
      <c r="G210" s="41"/>
      <c r="H210" s="41"/>
      <c r="I210" s="41" t="s">
        <v>1223</v>
      </c>
      <c r="J210" s="40" t="s">
        <v>846</v>
      </c>
      <c r="K210" s="40" t="s">
        <v>847</v>
      </c>
      <c r="L210" s="125">
        <v>3802</v>
      </c>
      <c r="M210" s="120"/>
      <c r="N210" s="261"/>
      <c r="O210" s="89"/>
    </row>
    <row r="211" spans="1:15" s="5" customFormat="1">
      <c r="A211" s="46"/>
      <c r="B211" s="41" t="str">
        <f t="shared" si="19"/>
        <v>X</v>
      </c>
      <c r="C211" s="41"/>
      <c r="D211" s="41" t="str">
        <f t="shared" si="20"/>
        <v>X</v>
      </c>
      <c r="E211" s="41" t="str">
        <f t="shared" si="18"/>
        <v>X</v>
      </c>
      <c r="F211" s="41"/>
      <c r="G211" s="41"/>
      <c r="H211" s="41"/>
      <c r="I211" s="41" t="s">
        <v>1224</v>
      </c>
      <c r="J211" s="40" t="s">
        <v>848</v>
      </c>
      <c r="K211" s="40" t="s">
        <v>849</v>
      </c>
      <c r="L211" s="125">
        <v>3875</v>
      </c>
      <c r="M211" s="120"/>
      <c r="N211" s="261"/>
      <c r="O211" s="89"/>
    </row>
    <row r="212" spans="1:15" s="5" customFormat="1">
      <c r="A212" s="46"/>
      <c r="B212" s="41" t="str">
        <f t="shared" si="19"/>
        <v>X</v>
      </c>
      <c r="C212" s="41" t="s">
        <v>446</v>
      </c>
      <c r="D212" s="41"/>
      <c r="E212" s="41"/>
      <c r="F212" s="41"/>
      <c r="G212" s="41"/>
      <c r="H212" s="41" t="str">
        <f t="shared" ref="H212:H227" si="21">IF(FIND("-E-",J212)&gt;0,"X","")</f>
        <v>X</v>
      </c>
      <c r="I212" s="41">
        <v>0</v>
      </c>
      <c r="J212" s="40" t="s">
        <v>449</v>
      </c>
      <c r="K212" s="40" t="s">
        <v>450</v>
      </c>
      <c r="L212" s="125">
        <v>4262</v>
      </c>
      <c r="M212" s="120"/>
      <c r="N212" s="261"/>
    </row>
    <row r="213" spans="1:15" s="5" customFormat="1">
      <c r="A213" s="46"/>
      <c r="B213" s="41" t="str">
        <f t="shared" si="19"/>
        <v>X</v>
      </c>
      <c r="C213" s="41"/>
      <c r="D213" s="41"/>
      <c r="E213" s="41"/>
      <c r="F213" s="41"/>
      <c r="G213" s="41"/>
      <c r="H213" s="41" t="str">
        <f t="shared" si="21"/>
        <v>X</v>
      </c>
      <c r="I213" s="41" t="s">
        <v>1218</v>
      </c>
      <c r="J213" s="40" t="s">
        <v>184</v>
      </c>
      <c r="K213" s="40" t="s">
        <v>185</v>
      </c>
      <c r="L213" s="125">
        <v>4934</v>
      </c>
      <c r="M213" s="120"/>
      <c r="N213" s="261"/>
    </row>
    <row r="214" spans="1:15" s="5" customFormat="1">
      <c r="A214" s="46"/>
      <c r="B214" s="41" t="str">
        <f t="shared" si="19"/>
        <v>X</v>
      </c>
      <c r="C214" s="41"/>
      <c r="D214" s="41"/>
      <c r="E214" s="41"/>
      <c r="F214" s="41"/>
      <c r="G214" s="41"/>
      <c r="H214" s="41" t="str">
        <f t="shared" si="21"/>
        <v>X</v>
      </c>
      <c r="I214" s="41" t="s">
        <v>1219</v>
      </c>
      <c r="J214" s="40" t="s">
        <v>186</v>
      </c>
      <c r="K214" s="40" t="s">
        <v>187</v>
      </c>
      <c r="L214" s="125">
        <v>4989</v>
      </c>
      <c r="M214" s="120"/>
      <c r="N214" s="261"/>
    </row>
    <row r="215" spans="1:15" s="5" customFormat="1">
      <c r="A215" s="46"/>
      <c r="B215" s="41" t="str">
        <f t="shared" si="19"/>
        <v>X</v>
      </c>
      <c r="C215" s="41"/>
      <c r="D215" s="41"/>
      <c r="E215" s="41"/>
      <c r="F215" s="41"/>
      <c r="G215" s="41"/>
      <c r="H215" s="41" t="str">
        <f t="shared" si="21"/>
        <v>X</v>
      </c>
      <c r="I215" s="41" t="s">
        <v>1220</v>
      </c>
      <c r="J215" s="40" t="s">
        <v>188</v>
      </c>
      <c r="K215" s="40" t="s">
        <v>189</v>
      </c>
      <c r="L215" s="125">
        <v>5042</v>
      </c>
      <c r="M215" s="120"/>
      <c r="N215" s="261"/>
    </row>
    <row r="216" spans="1:15" s="5" customFormat="1">
      <c r="A216" s="46"/>
      <c r="B216" s="41" t="str">
        <f t="shared" si="19"/>
        <v>X</v>
      </c>
      <c r="C216" s="41"/>
      <c r="D216" s="41"/>
      <c r="E216" s="41"/>
      <c r="F216" s="41"/>
      <c r="G216" s="41"/>
      <c r="H216" s="41" t="str">
        <f t="shared" si="21"/>
        <v>X</v>
      </c>
      <c r="I216" s="41" t="s">
        <v>1221</v>
      </c>
      <c r="J216" s="40" t="s">
        <v>190</v>
      </c>
      <c r="K216" s="40" t="s">
        <v>191</v>
      </c>
      <c r="L216" s="125">
        <v>5096</v>
      </c>
      <c r="M216" s="120"/>
      <c r="N216" s="261"/>
    </row>
    <row r="217" spans="1:15" s="5" customFormat="1">
      <c r="A217" s="46"/>
      <c r="B217" s="41" t="str">
        <f t="shared" si="19"/>
        <v>X</v>
      </c>
      <c r="C217" s="41"/>
      <c r="D217" s="41"/>
      <c r="E217" s="41"/>
      <c r="F217" s="41"/>
      <c r="G217" s="41"/>
      <c r="H217" s="41" t="str">
        <f t="shared" si="21"/>
        <v>X</v>
      </c>
      <c r="I217" s="41" t="s">
        <v>1222</v>
      </c>
      <c r="J217" s="40" t="s">
        <v>192</v>
      </c>
      <c r="K217" s="40" t="s">
        <v>193</v>
      </c>
      <c r="L217" s="125">
        <v>5148</v>
      </c>
      <c r="M217" s="120"/>
      <c r="N217" s="261"/>
    </row>
    <row r="218" spans="1:15" s="5" customFormat="1">
      <c r="A218" s="46"/>
      <c r="B218" s="41" t="str">
        <f t="shared" si="19"/>
        <v>X</v>
      </c>
      <c r="C218" s="41"/>
      <c r="D218" s="41"/>
      <c r="E218" s="41"/>
      <c r="F218" s="41"/>
      <c r="G218" s="41"/>
      <c r="H218" s="41" t="str">
        <f t="shared" si="21"/>
        <v>X</v>
      </c>
      <c r="I218" s="41" t="s">
        <v>1223</v>
      </c>
      <c r="J218" s="40" t="s">
        <v>194</v>
      </c>
      <c r="K218" s="40" t="s">
        <v>195</v>
      </c>
      <c r="L218" s="125">
        <v>5316</v>
      </c>
      <c r="M218" s="120"/>
      <c r="N218" s="261"/>
    </row>
    <row r="219" spans="1:15" s="5" customFormat="1">
      <c r="A219" s="46"/>
      <c r="B219" s="41" t="str">
        <f t="shared" si="19"/>
        <v>X</v>
      </c>
      <c r="C219" s="41"/>
      <c r="D219" s="41"/>
      <c r="E219" s="41"/>
      <c r="F219" s="41"/>
      <c r="G219" s="41"/>
      <c r="H219" s="41" t="str">
        <f t="shared" si="21"/>
        <v>X</v>
      </c>
      <c r="I219" s="41" t="s">
        <v>1224</v>
      </c>
      <c r="J219" s="40" t="s">
        <v>196</v>
      </c>
      <c r="K219" s="40" t="s">
        <v>197</v>
      </c>
      <c r="L219" s="125">
        <v>5389</v>
      </c>
      <c r="M219" s="120"/>
      <c r="N219" s="261"/>
    </row>
    <row r="220" spans="1:15" s="5" customFormat="1">
      <c r="A220" s="46"/>
      <c r="B220" s="41" t="str">
        <f t="shared" si="19"/>
        <v>X</v>
      </c>
      <c r="C220" s="41" t="s">
        <v>446</v>
      </c>
      <c r="D220" s="41" t="str">
        <f t="shared" si="20"/>
        <v>X</v>
      </c>
      <c r="E220" s="41"/>
      <c r="F220" s="41"/>
      <c r="G220" s="41"/>
      <c r="H220" s="41" t="str">
        <f t="shared" si="21"/>
        <v>X</v>
      </c>
      <c r="I220" s="41">
        <v>0</v>
      </c>
      <c r="J220" s="40" t="s">
        <v>850</v>
      </c>
      <c r="K220" s="40" t="s">
        <v>851</v>
      </c>
      <c r="L220" s="125">
        <v>4643</v>
      </c>
      <c r="M220" s="120"/>
      <c r="N220" s="261"/>
      <c r="O220" s="89"/>
    </row>
    <row r="221" spans="1:15" s="5" customFormat="1">
      <c r="A221" s="46"/>
      <c r="B221" s="41" t="str">
        <f t="shared" si="19"/>
        <v>X</v>
      </c>
      <c r="C221" s="41"/>
      <c r="D221" s="41" t="str">
        <f t="shared" si="20"/>
        <v>X</v>
      </c>
      <c r="E221" s="41"/>
      <c r="F221" s="41"/>
      <c r="G221" s="41"/>
      <c r="H221" s="41" t="str">
        <f t="shared" si="21"/>
        <v>X</v>
      </c>
      <c r="I221" s="41" t="s">
        <v>1218</v>
      </c>
      <c r="J221" s="40" t="s">
        <v>852</v>
      </c>
      <c r="K221" s="40" t="s">
        <v>853</v>
      </c>
      <c r="L221" s="125">
        <v>5316</v>
      </c>
      <c r="M221" s="120"/>
      <c r="N221" s="261"/>
      <c r="O221" s="89"/>
    </row>
    <row r="222" spans="1:15" s="5" customFormat="1">
      <c r="A222" s="46"/>
      <c r="B222" s="41" t="str">
        <f t="shared" si="19"/>
        <v>X</v>
      </c>
      <c r="C222" s="41"/>
      <c r="D222" s="41" t="str">
        <f t="shared" si="20"/>
        <v>X</v>
      </c>
      <c r="E222" s="41"/>
      <c r="F222" s="41"/>
      <c r="G222" s="41"/>
      <c r="H222" s="41" t="str">
        <f t="shared" si="21"/>
        <v>X</v>
      </c>
      <c r="I222" s="41" t="s">
        <v>1219</v>
      </c>
      <c r="J222" s="40" t="s">
        <v>854</v>
      </c>
      <c r="K222" s="40" t="s">
        <v>855</v>
      </c>
      <c r="L222" s="125">
        <v>5370</v>
      </c>
      <c r="M222" s="120"/>
      <c r="N222" s="261"/>
      <c r="O222" s="89"/>
    </row>
    <row r="223" spans="1:15" s="5" customFormat="1">
      <c r="A223" s="46"/>
      <c r="B223" s="41" t="str">
        <f t="shared" si="19"/>
        <v>X</v>
      </c>
      <c r="C223" s="41"/>
      <c r="D223" s="41" t="str">
        <f t="shared" si="20"/>
        <v>X</v>
      </c>
      <c r="E223" s="41"/>
      <c r="F223" s="41"/>
      <c r="G223" s="41"/>
      <c r="H223" s="41" t="str">
        <f t="shared" si="21"/>
        <v>X</v>
      </c>
      <c r="I223" s="41" t="s">
        <v>1220</v>
      </c>
      <c r="J223" s="40" t="s">
        <v>856</v>
      </c>
      <c r="K223" s="40" t="s">
        <v>857</v>
      </c>
      <c r="L223" s="125">
        <v>5423</v>
      </c>
      <c r="M223" s="120"/>
      <c r="N223" s="261"/>
      <c r="O223" s="89"/>
    </row>
    <row r="224" spans="1:15" s="5" customFormat="1">
      <c r="A224" s="46"/>
      <c r="B224" s="41" t="str">
        <f t="shared" si="19"/>
        <v>X</v>
      </c>
      <c r="C224" s="41"/>
      <c r="D224" s="41" t="str">
        <f t="shared" si="20"/>
        <v>X</v>
      </c>
      <c r="E224" s="41"/>
      <c r="F224" s="41"/>
      <c r="G224" s="41"/>
      <c r="H224" s="41" t="str">
        <f t="shared" si="21"/>
        <v>X</v>
      </c>
      <c r="I224" s="41" t="s">
        <v>1221</v>
      </c>
      <c r="J224" s="40" t="s">
        <v>858</v>
      </c>
      <c r="K224" s="40" t="s">
        <v>859</v>
      </c>
      <c r="L224" s="125">
        <v>5477</v>
      </c>
      <c r="M224" s="120"/>
      <c r="N224" s="261"/>
      <c r="O224" s="89"/>
    </row>
    <row r="225" spans="1:15" s="5" customFormat="1">
      <c r="A225" s="46"/>
      <c r="B225" s="41" t="str">
        <f t="shared" si="19"/>
        <v>X</v>
      </c>
      <c r="C225" s="41"/>
      <c r="D225" s="41" t="str">
        <f t="shared" si="20"/>
        <v>X</v>
      </c>
      <c r="E225" s="41"/>
      <c r="F225" s="41"/>
      <c r="G225" s="41"/>
      <c r="H225" s="41" t="str">
        <f t="shared" si="21"/>
        <v>X</v>
      </c>
      <c r="I225" s="41" t="s">
        <v>1222</v>
      </c>
      <c r="J225" s="40" t="s">
        <v>860</v>
      </c>
      <c r="K225" s="40" t="s">
        <v>861</v>
      </c>
      <c r="L225" s="125">
        <v>5530</v>
      </c>
      <c r="M225" s="120"/>
      <c r="N225" s="261"/>
      <c r="O225" s="89"/>
    </row>
    <row r="226" spans="1:15" s="5" customFormat="1">
      <c r="A226" s="46"/>
      <c r="B226" s="41" t="str">
        <f t="shared" si="19"/>
        <v>X</v>
      </c>
      <c r="C226" s="41"/>
      <c r="D226" s="41" t="str">
        <f t="shared" si="20"/>
        <v>X</v>
      </c>
      <c r="E226" s="41"/>
      <c r="F226" s="41"/>
      <c r="G226" s="41"/>
      <c r="H226" s="41" t="str">
        <f t="shared" si="21"/>
        <v>X</v>
      </c>
      <c r="I226" s="41" t="s">
        <v>1223</v>
      </c>
      <c r="J226" s="40" t="s">
        <v>862</v>
      </c>
      <c r="K226" s="40" t="s">
        <v>863</v>
      </c>
      <c r="L226" s="125">
        <v>5697</v>
      </c>
      <c r="M226" s="120"/>
      <c r="N226" s="261"/>
      <c r="O226" s="89"/>
    </row>
    <row r="227" spans="1:15" s="5" customFormat="1">
      <c r="A227" s="46"/>
      <c r="B227" s="41" t="str">
        <f t="shared" si="19"/>
        <v>X</v>
      </c>
      <c r="C227" s="41"/>
      <c r="D227" s="41" t="str">
        <f t="shared" si="20"/>
        <v>X</v>
      </c>
      <c r="E227" s="41"/>
      <c r="F227" s="41"/>
      <c r="G227" s="41"/>
      <c r="H227" s="41" t="str">
        <f t="shared" si="21"/>
        <v>X</v>
      </c>
      <c r="I227" s="41" t="s">
        <v>1224</v>
      </c>
      <c r="J227" s="40" t="s">
        <v>864</v>
      </c>
      <c r="K227" s="40" t="s">
        <v>865</v>
      </c>
      <c r="L227" s="125">
        <v>5770</v>
      </c>
      <c r="M227" s="120"/>
      <c r="N227" s="261"/>
      <c r="O227" s="89"/>
    </row>
    <row r="228" spans="1:15" s="5" customFormat="1">
      <c r="A228" s="46"/>
      <c r="B228" s="41" t="str">
        <f t="shared" si="19"/>
        <v>X</v>
      </c>
      <c r="C228" s="41" t="s">
        <v>446</v>
      </c>
      <c r="D228" s="41"/>
      <c r="E228" s="41"/>
      <c r="F228" s="41" t="str">
        <f t="shared" ref="F228:F243" si="22">IF(FIND("-K-",J228)&gt;0,"X","")</f>
        <v>X</v>
      </c>
      <c r="G228" s="41"/>
      <c r="H228" s="41"/>
      <c r="I228" s="41">
        <v>0</v>
      </c>
      <c r="J228" s="40" t="s">
        <v>451</v>
      </c>
      <c r="K228" s="40" t="s">
        <v>452</v>
      </c>
      <c r="L228" s="125">
        <v>3578</v>
      </c>
      <c r="M228" s="120"/>
      <c r="N228" s="261"/>
    </row>
    <row r="229" spans="1:15" s="5" customFormat="1">
      <c r="A229" s="46"/>
      <c r="B229" s="41" t="str">
        <f t="shared" si="19"/>
        <v>X</v>
      </c>
      <c r="C229" s="41"/>
      <c r="D229" s="41"/>
      <c r="E229" s="41"/>
      <c r="F229" s="41" t="str">
        <f t="shared" si="22"/>
        <v>X</v>
      </c>
      <c r="G229" s="41"/>
      <c r="H229" s="41"/>
      <c r="I229" s="41" t="s">
        <v>1218</v>
      </c>
      <c r="J229" s="40" t="s">
        <v>198</v>
      </c>
      <c r="K229" s="40" t="s">
        <v>199</v>
      </c>
      <c r="L229" s="125">
        <v>3581</v>
      </c>
      <c r="M229" s="120"/>
      <c r="N229" s="261"/>
    </row>
    <row r="230" spans="1:15" s="5" customFormat="1">
      <c r="A230" s="46"/>
      <c r="B230" s="41" t="str">
        <f t="shared" si="19"/>
        <v>X</v>
      </c>
      <c r="C230" s="41"/>
      <c r="D230" s="41"/>
      <c r="E230" s="41"/>
      <c r="F230" s="41" t="str">
        <f t="shared" si="22"/>
        <v>X</v>
      </c>
      <c r="G230" s="41"/>
      <c r="H230" s="41"/>
      <c r="I230" s="41" t="s">
        <v>1219</v>
      </c>
      <c r="J230" s="40" t="s">
        <v>200</v>
      </c>
      <c r="K230" s="40" t="s">
        <v>201</v>
      </c>
      <c r="L230" s="125">
        <v>4372</v>
      </c>
      <c r="M230" s="120"/>
      <c r="N230" s="261"/>
    </row>
    <row r="231" spans="1:15" s="5" customFormat="1">
      <c r="A231" s="46"/>
      <c r="B231" s="41" t="str">
        <f t="shared" si="19"/>
        <v>X</v>
      </c>
      <c r="C231" s="41"/>
      <c r="D231" s="41"/>
      <c r="E231" s="41"/>
      <c r="F231" s="41" t="str">
        <f t="shared" si="22"/>
        <v>X</v>
      </c>
      <c r="G231" s="41"/>
      <c r="H231" s="41"/>
      <c r="I231" s="41" t="s">
        <v>1220</v>
      </c>
      <c r="J231" s="40" t="s">
        <v>202</v>
      </c>
      <c r="K231" s="40" t="s">
        <v>203</v>
      </c>
      <c r="L231" s="125">
        <v>4427</v>
      </c>
      <c r="M231" s="120"/>
      <c r="N231" s="261"/>
    </row>
    <row r="232" spans="1:15" s="5" customFormat="1">
      <c r="A232" s="46"/>
      <c r="B232" s="41" t="str">
        <f t="shared" si="19"/>
        <v>X</v>
      </c>
      <c r="C232" s="41"/>
      <c r="D232" s="41"/>
      <c r="E232" s="41"/>
      <c r="F232" s="41" t="str">
        <f t="shared" si="22"/>
        <v>X</v>
      </c>
      <c r="G232" s="41"/>
      <c r="H232" s="41"/>
      <c r="I232" s="41" t="s">
        <v>1221</v>
      </c>
      <c r="J232" s="40" t="s">
        <v>204</v>
      </c>
      <c r="K232" s="40" t="s">
        <v>205</v>
      </c>
      <c r="L232" s="125">
        <v>4480</v>
      </c>
      <c r="M232" s="120"/>
      <c r="N232" s="261"/>
    </row>
    <row r="233" spans="1:15" s="5" customFormat="1">
      <c r="A233" s="46"/>
      <c r="B233" s="41" t="str">
        <f t="shared" si="19"/>
        <v>X</v>
      </c>
      <c r="C233" s="41"/>
      <c r="D233" s="41"/>
      <c r="E233" s="41"/>
      <c r="F233" s="41" t="str">
        <f t="shared" si="22"/>
        <v>X</v>
      </c>
      <c r="G233" s="41"/>
      <c r="H233" s="41"/>
      <c r="I233" s="41" t="s">
        <v>1222</v>
      </c>
      <c r="J233" s="40" t="s">
        <v>206</v>
      </c>
      <c r="K233" s="40" t="s">
        <v>207</v>
      </c>
      <c r="L233" s="125">
        <v>4533</v>
      </c>
      <c r="M233" s="120"/>
      <c r="N233" s="261"/>
    </row>
    <row r="234" spans="1:15" s="5" customFormat="1">
      <c r="A234" s="46"/>
      <c r="B234" s="41" t="str">
        <f t="shared" si="19"/>
        <v>X</v>
      </c>
      <c r="C234" s="41"/>
      <c r="D234" s="41"/>
      <c r="E234" s="41"/>
      <c r="F234" s="41" t="str">
        <f t="shared" si="22"/>
        <v>X</v>
      </c>
      <c r="G234" s="41"/>
      <c r="H234" s="41"/>
      <c r="I234" s="41" t="s">
        <v>1223</v>
      </c>
      <c r="J234" s="40" t="s">
        <v>208</v>
      </c>
      <c r="K234" s="40" t="s">
        <v>209</v>
      </c>
      <c r="L234" s="125">
        <v>4701</v>
      </c>
      <c r="M234" s="120"/>
      <c r="N234" s="261"/>
    </row>
    <row r="235" spans="1:15" s="5" customFormat="1">
      <c r="A235" s="46"/>
      <c r="B235" s="41" t="str">
        <f t="shared" si="19"/>
        <v>X</v>
      </c>
      <c r="C235" s="41"/>
      <c r="D235" s="41"/>
      <c r="E235" s="41"/>
      <c r="F235" s="41" t="str">
        <f t="shared" si="22"/>
        <v>X</v>
      </c>
      <c r="G235" s="41"/>
      <c r="H235" s="41"/>
      <c r="I235" s="41" t="s">
        <v>1224</v>
      </c>
      <c r="J235" s="40" t="s">
        <v>210</v>
      </c>
      <c r="K235" s="40" t="s">
        <v>211</v>
      </c>
      <c r="L235" s="125">
        <v>4772</v>
      </c>
      <c r="M235" s="120"/>
      <c r="N235" s="261"/>
    </row>
    <row r="236" spans="1:15" s="5" customFormat="1">
      <c r="A236" s="46"/>
      <c r="B236" s="41" t="str">
        <f t="shared" si="19"/>
        <v>X</v>
      </c>
      <c r="C236" s="41" t="s">
        <v>446</v>
      </c>
      <c r="D236" s="41" t="str">
        <f t="shared" si="20"/>
        <v>X</v>
      </c>
      <c r="E236" s="41"/>
      <c r="F236" s="41" t="str">
        <f t="shared" si="22"/>
        <v>X</v>
      </c>
      <c r="G236" s="41"/>
      <c r="H236" s="41"/>
      <c r="I236" s="41">
        <v>0</v>
      </c>
      <c r="J236" s="40" t="s">
        <v>866</v>
      </c>
      <c r="K236" s="40" t="s">
        <v>867</v>
      </c>
      <c r="L236" s="125">
        <v>3960</v>
      </c>
      <c r="M236" s="120"/>
      <c r="N236" s="261"/>
      <c r="O236" s="89"/>
    </row>
    <row r="237" spans="1:15" s="5" customFormat="1">
      <c r="A237" s="46"/>
      <c r="B237" s="41" t="str">
        <f t="shared" si="19"/>
        <v>X</v>
      </c>
      <c r="C237" s="41"/>
      <c r="D237" s="41" t="str">
        <f t="shared" si="20"/>
        <v>X</v>
      </c>
      <c r="E237" s="41"/>
      <c r="F237" s="41" t="str">
        <f t="shared" si="22"/>
        <v>X</v>
      </c>
      <c r="G237" s="41"/>
      <c r="H237" s="41"/>
      <c r="I237" s="41" t="s">
        <v>1218</v>
      </c>
      <c r="J237" s="40" t="s">
        <v>868</v>
      </c>
      <c r="K237" s="40" t="s">
        <v>869</v>
      </c>
      <c r="L237" s="125">
        <v>4701</v>
      </c>
      <c r="M237" s="120"/>
      <c r="N237" s="261"/>
      <c r="O237" s="89"/>
    </row>
    <row r="238" spans="1:15" s="5" customFormat="1">
      <c r="A238" s="46"/>
      <c r="B238" s="41" t="str">
        <f t="shared" si="19"/>
        <v>X</v>
      </c>
      <c r="C238" s="41"/>
      <c r="D238" s="41" t="str">
        <f t="shared" si="20"/>
        <v>X</v>
      </c>
      <c r="E238" s="41"/>
      <c r="F238" s="41" t="str">
        <f t="shared" si="22"/>
        <v>X</v>
      </c>
      <c r="G238" s="41"/>
      <c r="H238" s="41"/>
      <c r="I238" s="41" t="s">
        <v>1219</v>
      </c>
      <c r="J238" s="40" t="s">
        <v>870</v>
      </c>
      <c r="K238" s="40" t="s">
        <v>871</v>
      </c>
      <c r="L238" s="125">
        <v>4754</v>
      </c>
      <c r="M238" s="120"/>
      <c r="N238" s="261"/>
      <c r="O238" s="89"/>
    </row>
    <row r="239" spans="1:15" s="5" customFormat="1">
      <c r="A239" s="46"/>
      <c r="B239" s="41" t="str">
        <f t="shared" si="19"/>
        <v>X</v>
      </c>
      <c r="C239" s="41"/>
      <c r="D239" s="41" t="str">
        <f t="shared" si="20"/>
        <v>X</v>
      </c>
      <c r="E239" s="41"/>
      <c r="F239" s="41" t="str">
        <f t="shared" si="22"/>
        <v>X</v>
      </c>
      <c r="G239" s="41"/>
      <c r="H239" s="41"/>
      <c r="I239" s="41" t="s">
        <v>1220</v>
      </c>
      <c r="J239" s="40" t="s">
        <v>872</v>
      </c>
      <c r="K239" s="40" t="s">
        <v>873</v>
      </c>
      <c r="L239" s="125">
        <v>4808</v>
      </c>
      <c r="M239" s="120"/>
      <c r="N239" s="261"/>
      <c r="O239" s="89"/>
    </row>
    <row r="240" spans="1:15" s="5" customFormat="1">
      <c r="A240" s="46"/>
      <c r="B240" s="41" t="str">
        <f t="shared" si="19"/>
        <v>X</v>
      </c>
      <c r="C240" s="41"/>
      <c r="D240" s="41" t="str">
        <f t="shared" si="20"/>
        <v>X</v>
      </c>
      <c r="E240" s="41"/>
      <c r="F240" s="41" t="str">
        <f t="shared" si="22"/>
        <v>X</v>
      </c>
      <c r="G240" s="41"/>
      <c r="H240" s="41"/>
      <c r="I240" s="41" t="s">
        <v>1221</v>
      </c>
      <c r="J240" s="40" t="s">
        <v>874</v>
      </c>
      <c r="K240" s="40" t="s">
        <v>875</v>
      </c>
      <c r="L240" s="125">
        <v>4862</v>
      </c>
      <c r="M240" s="120"/>
      <c r="N240" s="261"/>
      <c r="O240" s="89"/>
    </row>
    <row r="241" spans="1:15" s="5" customFormat="1">
      <c r="A241" s="46"/>
      <c r="B241" s="41" t="str">
        <f t="shared" si="19"/>
        <v>X</v>
      </c>
      <c r="C241" s="41"/>
      <c r="D241" s="41" t="str">
        <f t="shared" si="20"/>
        <v>X</v>
      </c>
      <c r="E241" s="41"/>
      <c r="F241" s="41" t="str">
        <f t="shared" si="22"/>
        <v>X</v>
      </c>
      <c r="G241" s="41"/>
      <c r="H241" s="41"/>
      <c r="I241" s="41" t="s">
        <v>1222</v>
      </c>
      <c r="J241" s="40" t="s">
        <v>876</v>
      </c>
      <c r="K241" s="40" t="s">
        <v>877</v>
      </c>
      <c r="L241" s="125">
        <v>4915</v>
      </c>
      <c r="M241" s="120"/>
      <c r="N241" s="261"/>
      <c r="O241" s="89"/>
    </row>
    <row r="242" spans="1:15" s="5" customFormat="1">
      <c r="A242" s="46"/>
      <c r="B242" s="41" t="str">
        <f t="shared" si="19"/>
        <v>X</v>
      </c>
      <c r="C242" s="41"/>
      <c r="D242" s="41" t="str">
        <f t="shared" si="20"/>
        <v>X</v>
      </c>
      <c r="E242" s="41"/>
      <c r="F242" s="41" t="str">
        <f t="shared" si="22"/>
        <v>X</v>
      </c>
      <c r="G242" s="41"/>
      <c r="H242" s="41"/>
      <c r="I242" s="41" t="s">
        <v>1223</v>
      </c>
      <c r="J242" s="40" t="s">
        <v>878</v>
      </c>
      <c r="K242" s="40" t="s">
        <v>879</v>
      </c>
      <c r="L242" s="125">
        <v>5082</v>
      </c>
      <c r="M242" s="120"/>
      <c r="N242" s="261"/>
      <c r="O242" s="89"/>
    </row>
    <row r="243" spans="1:15" s="5" customFormat="1">
      <c r="A243" s="46"/>
      <c r="B243" s="41" t="str">
        <f t="shared" si="19"/>
        <v>X</v>
      </c>
      <c r="C243" s="41"/>
      <c r="D243" s="41" t="str">
        <f t="shared" si="20"/>
        <v>X</v>
      </c>
      <c r="E243" s="41"/>
      <c r="F243" s="41" t="str">
        <f t="shared" si="22"/>
        <v>X</v>
      </c>
      <c r="G243" s="41"/>
      <c r="H243" s="41"/>
      <c r="I243" s="41" t="s">
        <v>1224</v>
      </c>
      <c r="J243" s="40" t="s">
        <v>880</v>
      </c>
      <c r="K243" s="40" t="s">
        <v>881</v>
      </c>
      <c r="L243" s="125">
        <v>5153</v>
      </c>
      <c r="M243" s="120"/>
      <c r="N243" s="261"/>
      <c r="O243" s="89"/>
    </row>
    <row r="244" spans="1:15" s="5" customFormat="1">
      <c r="A244" s="46"/>
      <c r="B244" s="41" t="str">
        <f t="shared" si="19"/>
        <v>X</v>
      </c>
      <c r="C244" s="41" t="s">
        <v>446</v>
      </c>
      <c r="D244" s="41"/>
      <c r="E244" s="41"/>
      <c r="F244" s="41"/>
      <c r="G244" s="41" t="str">
        <f t="shared" ref="G244:G259" si="23">IF(FIND("-P-",J244)&gt;0,"X","")</f>
        <v>X</v>
      </c>
      <c r="H244" s="41"/>
      <c r="I244" s="41">
        <v>0</v>
      </c>
      <c r="J244" s="40" t="s">
        <v>453</v>
      </c>
      <c r="K244" s="40" t="s">
        <v>454</v>
      </c>
      <c r="L244" s="125">
        <v>3795</v>
      </c>
      <c r="M244" s="120"/>
      <c r="N244" s="261"/>
    </row>
    <row r="245" spans="1:15" s="5" customFormat="1">
      <c r="A245" s="46"/>
      <c r="B245" s="46" t="str">
        <f t="shared" si="19"/>
        <v>X</v>
      </c>
      <c r="C245" s="41"/>
      <c r="D245" s="41"/>
      <c r="E245" s="41"/>
      <c r="F245" s="41"/>
      <c r="G245" s="41" t="str">
        <f t="shared" si="23"/>
        <v>X</v>
      </c>
      <c r="H245" s="41"/>
      <c r="I245" s="41" t="s">
        <v>1218</v>
      </c>
      <c r="J245" s="40" t="s">
        <v>212</v>
      </c>
      <c r="K245" s="40" t="s">
        <v>213</v>
      </c>
      <c r="L245" s="125">
        <v>3822</v>
      </c>
      <c r="M245" s="120"/>
      <c r="N245" s="261"/>
    </row>
    <row r="246" spans="1:15" s="5" customFormat="1">
      <c r="A246" s="46"/>
      <c r="B246" s="46" t="str">
        <f t="shared" si="19"/>
        <v>X</v>
      </c>
      <c r="C246" s="41"/>
      <c r="D246" s="41"/>
      <c r="E246" s="41"/>
      <c r="F246" s="41"/>
      <c r="G246" s="41" t="str">
        <f t="shared" si="23"/>
        <v>X</v>
      </c>
      <c r="H246" s="41"/>
      <c r="I246" s="41" t="s">
        <v>1219</v>
      </c>
      <c r="J246" s="40" t="s">
        <v>214</v>
      </c>
      <c r="K246" s="40" t="s">
        <v>215</v>
      </c>
      <c r="L246" s="125">
        <v>4569</v>
      </c>
      <c r="M246" s="120"/>
      <c r="N246" s="261"/>
    </row>
    <row r="247" spans="1:15" s="5" customFormat="1">
      <c r="A247" s="46"/>
      <c r="B247" s="46" t="str">
        <f t="shared" si="19"/>
        <v>X</v>
      </c>
      <c r="C247" s="41"/>
      <c r="D247" s="41"/>
      <c r="E247" s="41"/>
      <c r="F247" s="41"/>
      <c r="G247" s="41" t="str">
        <f t="shared" si="23"/>
        <v>X</v>
      </c>
      <c r="H247" s="41"/>
      <c r="I247" s="41" t="s">
        <v>1220</v>
      </c>
      <c r="J247" s="40" t="s">
        <v>216</v>
      </c>
      <c r="K247" s="40" t="s">
        <v>217</v>
      </c>
      <c r="L247" s="125">
        <v>4621</v>
      </c>
      <c r="M247" s="120"/>
      <c r="N247" s="261"/>
    </row>
    <row r="248" spans="1:15" s="5" customFormat="1">
      <c r="A248" s="46"/>
      <c r="B248" s="46" t="str">
        <f t="shared" si="19"/>
        <v>X</v>
      </c>
      <c r="C248" s="41"/>
      <c r="D248" s="41"/>
      <c r="E248" s="41"/>
      <c r="F248" s="41"/>
      <c r="G248" s="41" t="str">
        <f t="shared" si="23"/>
        <v>X</v>
      </c>
      <c r="H248" s="41"/>
      <c r="I248" s="41" t="s">
        <v>1221</v>
      </c>
      <c r="J248" s="40" t="s">
        <v>218</v>
      </c>
      <c r="K248" s="40" t="s">
        <v>219</v>
      </c>
      <c r="L248" s="125">
        <v>4676</v>
      </c>
      <c r="M248" s="120"/>
      <c r="N248" s="261"/>
    </row>
    <row r="249" spans="1:15" s="5" customFormat="1">
      <c r="A249" s="46"/>
      <c r="B249" s="46" t="str">
        <f t="shared" si="19"/>
        <v>X</v>
      </c>
      <c r="C249" s="41"/>
      <c r="D249" s="41"/>
      <c r="E249" s="41"/>
      <c r="F249" s="41"/>
      <c r="G249" s="41" t="str">
        <f t="shared" si="23"/>
        <v>X</v>
      </c>
      <c r="H249" s="41"/>
      <c r="I249" s="41" t="s">
        <v>1222</v>
      </c>
      <c r="J249" s="40" t="s">
        <v>220</v>
      </c>
      <c r="K249" s="40" t="s">
        <v>221</v>
      </c>
      <c r="L249" s="125">
        <v>4729</v>
      </c>
      <c r="M249" s="120"/>
      <c r="N249" s="261"/>
    </row>
    <row r="250" spans="1:15" s="5" customFormat="1">
      <c r="A250" s="46"/>
      <c r="B250" s="46" t="str">
        <f t="shared" si="19"/>
        <v>X</v>
      </c>
      <c r="C250" s="41"/>
      <c r="D250" s="41"/>
      <c r="E250" s="41"/>
      <c r="F250" s="41"/>
      <c r="G250" s="41" t="str">
        <f t="shared" si="23"/>
        <v>X</v>
      </c>
      <c r="H250" s="41"/>
      <c r="I250" s="41" t="s">
        <v>1223</v>
      </c>
      <c r="J250" s="40" t="s">
        <v>222</v>
      </c>
      <c r="K250" s="40" t="s">
        <v>223</v>
      </c>
      <c r="L250" s="125">
        <v>4895</v>
      </c>
      <c r="M250" s="120"/>
      <c r="N250" s="261"/>
    </row>
    <row r="251" spans="1:15" s="5" customFormat="1">
      <c r="A251" s="46"/>
      <c r="B251" s="46" t="str">
        <f t="shared" si="19"/>
        <v>X</v>
      </c>
      <c r="C251" s="41"/>
      <c r="D251" s="41"/>
      <c r="E251" s="41"/>
      <c r="F251" s="41"/>
      <c r="G251" s="41" t="str">
        <f t="shared" si="23"/>
        <v>X</v>
      </c>
      <c r="H251" s="41"/>
      <c r="I251" s="41" t="s">
        <v>1224</v>
      </c>
      <c r="J251" s="40" t="s">
        <v>224</v>
      </c>
      <c r="K251" s="40" t="s">
        <v>225</v>
      </c>
      <c r="L251" s="125">
        <v>4968</v>
      </c>
      <c r="M251" s="120"/>
      <c r="N251" s="261"/>
    </row>
    <row r="252" spans="1:15" s="5" customFormat="1">
      <c r="A252" s="46"/>
      <c r="B252" s="46" t="str">
        <f t="shared" si="19"/>
        <v>X</v>
      </c>
      <c r="C252" s="41" t="s">
        <v>446</v>
      </c>
      <c r="D252" s="41" t="str">
        <f t="shared" si="20"/>
        <v>X</v>
      </c>
      <c r="E252" s="41"/>
      <c r="F252" s="41"/>
      <c r="G252" s="41" t="str">
        <f t="shared" si="23"/>
        <v>X</v>
      </c>
      <c r="H252" s="41"/>
      <c r="I252" s="41">
        <v>0</v>
      </c>
      <c r="J252" s="40" t="s">
        <v>882</v>
      </c>
      <c r="K252" s="40" t="s">
        <v>883</v>
      </c>
      <c r="L252" s="125">
        <v>4176</v>
      </c>
      <c r="M252" s="120"/>
      <c r="N252" s="261"/>
      <c r="O252" s="89"/>
    </row>
    <row r="253" spans="1:15" s="5" customFormat="1">
      <c r="A253" s="46"/>
      <c r="B253" s="46" t="str">
        <f t="shared" si="19"/>
        <v>X</v>
      </c>
      <c r="C253" s="41"/>
      <c r="D253" s="41" t="str">
        <f t="shared" si="20"/>
        <v>X</v>
      </c>
      <c r="E253" s="41"/>
      <c r="F253" s="41"/>
      <c r="G253" s="41" t="str">
        <f t="shared" si="23"/>
        <v>X</v>
      </c>
      <c r="H253" s="41"/>
      <c r="I253" s="41" t="s">
        <v>1218</v>
      </c>
      <c r="J253" s="40" t="s">
        <v>884</v>
      </c>
      <c r="K253" s="40" t="s">
        <v>885</v>
      </c>
      <c r="L253" s="125">
        <v>4896</v>
      </c>
      <c r="M253" s="120"/>
      <c r="N253" s="261"/>
      <c r="O253" s="89"/>
    </row>
    <row r="254" spans="1:15" s="5" customFormat="1">
      <c r="A254" s="46"/>
      <c r="B254" s="46" t="str">
        <f t="shared" si="19"/>
        <v>X</v>
      </c>
      <c r="C254" s="41"/>
      <c r="D254" s="41" t="str">
        <f t="shared" si="20"/>
        <v>X</v>
      </c>
      <c r="E254" s="41"/>
      <c r="F254" s="41"/>
      <c r="G254" s="41" t="str">
        <f t="shared" si="23"/>
        <v>X</v>
      </c>
      <c r="H254" s="41"/>
      <c r="I254" s="41" t="s">
        <v>1219</v>
      </c>
      <c r="J254" s="40" t="s">
        <v>886</v>
      </c>
      <c r="K254" s="40" t="s">
        <v>887</v>
      </c>
      <c r="L254" s="125">
        <v>4950</v>
      </c>
      <c r="M254" s="120"/>
      <c r="N254" s="261"/>
      <c r="O254" s="89"/>
    </row>
    <row r="255" spans="1:15" s="5" customFormat="1">
      <c r="A255" s="46"/>
      <c r="B255" s="46" t="str">
        <f t="shared" si="19"/>
        <v>X</v>
      </c>
      <c r="C255" s="41"/>
      <c r="D255" s="41" t="str">
        <f t="shared" si="20"/>
        <v>X</v>
      </c>
      <c r="E255" s="41"/>
      <c r="F255" s="41"/>
      <c r="G255" s="41" t="str">
        <f t="shared" si="23"/>
        <v>X</v>
      </c>
      <c r="H255" s="41"/>
      <c r="I255" s="41" t="s">
        <v>1220</v>
      </c>
      <c r="J255" s="40" t="s">
        <v>888</v>
      </c>
      <c r="K255" s="40" t="s">
        <v>889</v>
      </c>
      <c r="L255" s="125">
        <v>5003</v>
      </c>
      <c r="M255" s="120"/>
      <c r="N255" s="261"/>
      <c r="O255" s="89"/>
    </row>
    <row r="256" spans="1:15" s="5" customFormat="1">
      <c r="A256" s="46"/>
      <c r="B256" s="46" t="str">
        <f t="shared" si="19"/>
        <v>X</v>
      </c>
      <c r="C256" s="41"/>
      <c r="D256" s="41" t="str">
        <f t="shared" si="20"/>
        <v>X</v>
      </c>
      <c r="E256" s="41"/>
      <c r="F256" s="41"/>
      <c r="G256" s="41" t="str">
        <f t="shared" si="23"/>
        <v>X</v>
      </c>
      <c r="H256" s="41"/>
      <c r="I256" s="41" t="s">
        <v>1221</v>
      </c>
      <c r="J256" s="40" t="s">
        <v>890</v>
      </c>
      <c r="K256" s="40" t="s">
        <v>891</v>
      </c>
      <c r="L256" s="125">
        <v>5057</v>
      </c>
      <c r="M256" s="120"/>
      <c r="N256" s="261"/>
      <c r="O256" s="89"/>
    </row>
    <row r="257" spans="1:15" s="5" customFormat="1">
      <c r="A257" s="46"/>
      <c r="B257" s="46" t="str">
        <f t="shared" si="19"/>
        <v>X</v>
      </c>
      <c r="C257" s="41"/>
      <c r="D257" s="41" t="str">
        <f t="shared" si="20"/>
        <v>X</v>
      </c>
      <c r="E257" s="41"/>
      <c r="F257" s="41"/>
      <c r="G257" s="41" t="str">
        <f t="shared" si="23"/>
        <v>X</v>
      </c>
      <c r="H257" s="41"/>
      <c r="I257" s="41" t="s">
        <v>1222</v>
      </c>
      <c r="J257" s="40" t="s">
        <v>892</v>
      </c>
      <c r="K257" s="40" t="s">
        <v>893</v>
      </c>
      <c r="L257" s="125">
        <v>5110</v>
      </c>
      <c r="M257" s="120"/>
      <c r="N257" s="261"/>
      <c r="O257" s="89"/>
    </row>
    <row r="258" spans="1:15" s="5" customFormat="1">
      <c r="A258" s="46"/>
      <c r="B258" s="46" t="str">
        <f t="shared" si="19"/>
        <v>X</v>
      </c>
      <c r="C258" s="41"/>
      <c r="D258" s="41" t="str">
        <f t="shared" si="20"/>
        <v>X</v>
      </c>
      <c r="E258" s="41"/>
      <c r="F258" s="41"/>
      <c r="G258" s="41" t="str">
        <f t="shared" si="23"/>
        <v>X</v>
      </c>
      <c r="H258" s="41"/>
      <c r="I258" s="41" t="s">
        <v>1223</v>
      </c>
      <c r="J258" s="40" t="s">
        <v>894</v>
      </c>
      <c r="K258" s="40" t="s">
        <v>895</v>
      </c>
      <c r="L258" s="125">
        <v>5276</v>
      </c>
      <c r="M258" s="120"/>
      <c r="N258" s="261"/>
      <c r="O258" s="89"/>
    </row>
    <row r="259" spans="1:15" s="5" customFormat="1">
      <c r="A259" s="46"/>
      <c r="B259" s="46" t="str">
        <f t="shared" si="19"/>
        <v>X</v>
      </c>
      <c r="C259" s="41"/>
      <c r="D259" s="41" t="str">
        <f t="shared" si="20"/>
        <v>X</v>
      </c>
      <c r="E259" s="41"/>
      <c r="F259" s="41"/>
      <c r="G259" s="41" t="str">
        <f t="shared" si="23"/>
        <v>X</v>
      </c>
      <c r="H259" s="41"/>
      <c r="I259" s="41" t="s">
        <v>1224</v>
      </c>
      <c r="J259" s="40" t="s">
        <v>896</v>
      </c>
      <c r="K259" s="40" t="s">
        <v>897</v>
      </c>
      <c r="L259" s="125">
        <v>5350</v>
      </c>
      <c r="M259" s="120"/>
      <c r="N259" s="261"/>
      <c r="O259" s="89"/>
    </row>
    <row r="260" spans="1:15" s="5" customFormat="1">
      <c r="A260" s="46" t="str">
        <f>IF(FIND("HP2-",J260)&gt;0,"X","")</f>
        <v>X</v>
      </c>
      <c r="B260" s="46"/>
      <c r="C260" s="41" t="s">
        <v>446</v>
      </c>
      <c r="D260" s="41"/>
      <c r="E260" s="41" t="str">
        <f t="shared" ref="E260:E275" si="24">IF(FIND("-A-",J260)&gt;0,"X","")</f>
        <v>X</v>
      </c>
      <c r="F260" s="41"/>
      <c r="G260" s="41"/>
      <c r="H260" s="41"/>
      <c r="I260" s="41">
        <v>0</v>
      </c>
      <c r="J260" s="40" t="s">
        <v>419</v>
      </c>
      <c r="K260" s="40" t="s">
        <v>420</v>
      </c>
      <c r="L260" s="125">
        <v>2202</v>
      </c>
      <c r="M260" s="120"/>
      <c r="N260" s="261"/>
    </row>
    <row r="261" spans="1:15" s="5" customFormat="1">
      <c r="A261" s="46" t="str">
        <f t="shared" ref="A261:A323" si="25">IF(FIND("HP2-",J261)&gt;0,"X","")</f>
        <v>X</v>
      </c>
      <c r="B261" s="46"/>
      <c r="C261" s="41"/>
      <c r="D261" s="41"/>
      <c r="E261" s="41" t="str">
        <f t="shared" si="24"/>
        <v>X</v>
      </c>
      <c r="F261" s="41"/>
      <c r="G261" s="41"/>
      <c r="H261" s="41"/>
      <c r="I261" s="41" t="s">
        <v>1218</v>
      </c>
      <c r="J261" s="40" t="s">
        <v>226</v>
      </c>
      <c r="K261" s="40" t="s">
        <v>227</v>
      </c>
      <c r="L261" s="125">
        <v>3178</v>
      </c>
      <c r="M261" s="120"/>
      <c r="N261" s="261"/>
    </row>
    <row r="262" spans="1:15" s="5" customFormat="1">
      <c r="A262" s="46" t="str">
        <f t="shared" si="25"/>
        <v>X</v>
      </c>
      <c r="B262" s="46"/>
      <c r="C262" s="41"/>
      <c r="D262" s="41"/>
      <c r="E262" s="41" t="str">
        <f t="shared" si="24"/>
        <v>X</v>
      </c>
      <c r="F262" s="41"/>
      <c r="G262" s="41"/>
      <c r="H262" s="41"/>
      <c r="I262" s="41" t="s">
        <v>1219</v>
      </c>
      <c r="J262" s="40" t="s">
        <v>228</v>
      </c>
      <c r="K262" s="40" t="s">
        <v>229</v>
      </c>
      <c r="L262" s="125">
        <v>3225</v>
      </c>
      <c r="M262" s="120"/>
      <c r="N262" s="261"/>
    </row>
    <row r="263" spans="1:15" s="5" customFormat="1">
      <c r="A263" s="46" t="str">
        <f t="shared" si="25"/>
        <v>X</v>
      </c>
      <c r="B263" s="46"/>
      <c r="C263" s="41"/>
      <c r="D263" s="41"/>
      <c r="E263" s="41" t="str">
        <f t="shared" si="24"/>
        <v>X</v>
      </c>
      <c r="F263" s="41"/>
      <c r="G263" s="41"/>
      <c r="H263" s="41"/>
      <c r="I263" s="41" t="s">
        <v>1220</v>
      </c>
      <c r="J263" s="40" t="s">
        <v>230</v>
      </c>
      <c r="K263" s="40" t="s">
        <v>231</v>
      </c>
      <c r="L263" s="125">
        <v>3272</v>
      </c>
      <c r="M263" s="120"/>
      <c r="N263" s="261"/>
    </row>
    <row r="264" spans="1:15" s="5" customFormat="1">
      <c r="A264" s="46" t="str">
        <f t="shared" si="25"/>
        <v>X</v>
      </c>
      <c r="B264" s="46"/>
      <c r="C264" s="41"/>
      <c r="D264" s="41"/>
      <c r="E264" s="41" t="str">
        <f t="shared" si="24"/>
        <v>X</v>
      </c>
      <c r="F264" s="41"/>
      <c r="G264" s="41"/>
      <c r="H264" s="41"/>
      <c r="I264" s="41" t="s">
        <v>1221</v>
      </c>
      <c r="J264" s="40" t="s">
        <v>232</v>
      </c>
      <c r="K264" s="40" t="s">
        <v>233</v>
      </c>
      <c r="L264" s="125">
        <v>3318</v>
      </c>
      <c r="M264" s="120"/>
      <c r="N264" s="261"/>
    </row>
    <row r="265" spans="1:15" s="5" customFormat="1">
      <c r="A265" s="46" t="str">
        <f t="shared" si="25"/>
        <v>X</v>
      </c>
      <c r="B265" s="46"/>
      <c r="C265" s="41"/>
      <c r="D265" s="41"/>
      <c r="E265" s="41" t="str">
        <f t="shared" si="24"/>
        <v>X</v>
      </c>
      <c r="F265" s="41"/>
      <c r="G265" s="41"/>
      <c r="H265" s="41"/>
      <c r="I265" s="41" t="s">
        <v>1222</v>
      </c>
      <c r="J265" s="40" t="s">
        <v>234</v>
      </c>
      <c r="K265" s="40" t="s">
        <v>235</v>
      </c>
      <c r="L265" s="125">
        <v>3365</v>
      </c>
      <c r="M265" s="120"/>
      <c r="N265" s="261"/>
    </row>
    <row r="266" spans="1:15" s="5" customFormat="1">
      <c r="A266" s="46" t="str">
        <f t="shared" si="25"/>
        <v>X</v>
      </c>
      <c r="B266" s="41"/>
      <c r="C266" s="41"/>
      <c r="D266" s="41"/>
      <c r="E266" s="41" t="str">
        <f t="shared" si="24"/>
        <v>X</v>
      </c>
      <c r="F266" s="41"/>
      <c r="G266" s="41"/>
      <c r="H266" s="41"/>
      <c r="I266" s="41" t="s">
        <v>1223</v>
      </c>
      <c r="J266" s="40" t="s">
        <v>236</v>
      </c>
      <c r="K266" s="40" t="s">
        <v>237</v>
      </c>
      <c r="L266" s="125">
        <v>3525</v>
      </c>
      <c r="M266" s="120"/>
      <c r="N266" s="261"/>
    </row>
    <row r="267" spans="1:15" s="5" customFormat="1">
      <c r="A267" s="46" t="str">
        <f t="shared" si="25"/>
        <v>X</v>
      </c>
      <c r="B267" s="41"/>
      <c r="C267" s="41"/>
      <c r="D267" s="41"/>
      <c r="E267" s="41" t="str">
        <f t="shared" si="24"/>
        <v>X</v>
      </c>
      <c r="F267" s="41"/>
      <c r="G267" s="41"/>
      <c r="H267" s="41"/>
      <c r="I267" s="41" t="s">
        <v>1224</v>
      </c>
      <c r="J267" s="40" t="s">
        <v>238</v>
      </c>
      <c r="K267" s="40" t="s">
        <v>239</v>
      </c>
      <c r="L267" s="125">
        <v>3590</v>
      </c>
      <c r="M267" s="120"/>
      <c r="N267" s="261"/>
    </row>
    <row r="268" spans="1:15" s="5" customFormat="1">
      <c r="A268" s="46" t="str">
        <f t="shared" si="25"/>
        <v>X</v>
      </c>
      <c r="B268" s="41"/>
      <c r="C268" s="41" t="s">
        <v>446</v>
      </c>
      <c r="D268" s="41" t="str">
        <f t="shared" ref="D268:D323" si="26">IF(FIND("-1-",J268)&gt;0,"X","")</f>
        <v>X</v>
      </c>
      <c r="E268" s="41" t="str">
        <f t="shared" si="24"/>
        <v>X</v>
      </c>
      <c r="F268" s="41"/>
      <c r="G268" s="41"/>
      <c r="H268" s="41"/>
      <c r="I268" s="41">
        <v>0</v>
      </c>
      <c r="J268" s="40" t="s">
        <v>898</v>
      </c>
      <c r="K268" s="40" t="s">
        <v>899</v>
      </c>
      <c r="L268" s="125">
        <v>2584</v>
      </c>
      <c r="M268" s="120"/>
      <c r="N268" s="261"/>
      <c r="O268" s="89"/>
    </row>
    <row r="269" spans="1:15" s="5" customFormat="1">
      <c r="A269" s="46" t="str">
        <f t="shared" si="25"/>
        <v>X</v>
      </c>
      <c r="B269" s="41"/>
      <c r="C269" s="41"/>
      <c r="D269" s="41" t="str">
        <f t="shared" si="26"/>
        <v>X</v>
      </c>
      <c r="E269" s="41" t="str">
        <f t="shared" si="24"/>
        <v>X</v>
      </c>
      <c r="F269" s="41"/>
      <c r="G269" s="41"/>
      <c r="H269" s="41"/>
      <c r="I269" s="41" t="s">
        <v>1218</v>
      </c>
      <c r="J269" s="40" t="s">
        <v>900</v>
      </c>
      <c r="K269" s="40" t="s">
        <v>901</v>
      </c>
      <c r="L269" s="125">
        <v>3560</v>
      </c>
      <c r="M269" s="120"/>
      <c r="N269" s="261"/>
      <c r="O269" s="89"/>
    </row>
    <row r="270" spans="1:15" s="5" customFormat="1">
      <c r="A270" s="46" t="str">
        <f t="shared" si="25"/>
        <v>X</v>
      </c>
      <c r="B270" s="41"/>
      <c r="C270" s="41"/>
      <c r="D270" s="41" t="str">
        <f t="shared" si="26"/>
        <v>X</v>
      </c>
      <c r="E270" s="41" t="str">
        <f t="shared" si="24"/>
        <v>X</v>
      </c>
      <c r="F270" s="41"/>
      <c r="G270" s="41"/>
      <c r="H270" s="41"/>
      <c r="I270" s="41" t="s">
        <v>1219</v>
      </c>
      <c r="J270" s="40" t="s">
        <v>902</v>
      </c>
      <c r="K270" s="40" t="s">
        <v>903</v>
      </c>
      <c r="L270" s="125">
        <v>3607</v>
      </c>
      <c r="M270" s="120"/>
      <c r="N270" s="261"/>
      <c r="O270" s="89"/>
    </row>
    <row r="271" spans="1:15" s="5" customFormat="1">
      <c r="A271" s="46" t="str">
        <f t="shared" si="25"/>
        <v>X</v>
      </c>
      <c r="B271" s="41"/>
      <c r="C271" s="41"/>
      <c r="D271" s="41" t="str">
        <f t="shared" si="26"/>
        <v>X</v>
      </c>
      <c r="E271" s="41" t="str">
        <f t="shared" si="24"/>
        <v>X</v>
      </c>
      <c r="F271" s="41"/>
      <c r="G271" s="41"/>
      <c r="H271" s="41"/>
      <c r="I271" s="41" t="s">
        <v>1220</v>
      </c>
      <c r="J271" s="40" t="s">
        <v>904</v>
      </c>
      <c r="K271" s="40" t="s">
        <v>905</v>
      </c>
      <c r="L271" s="125">
        <v>3653</v>
      </c>
      <c r="M271" s="120"/>
      <c r="N271" s="261"/>
      <c r="O271" s="89"/>
    </row>
    <row r="272" spans="1:15" s="5" customFormat="1">
      <c r="A272" s="46" t="str">
        <f t="shared" si="25"/>
        <v>X</v>
      </c>
      <c r="B272" s="41"/>
      <c r="C272" s="41"/>
      <c r="D272" s="41" t="str">
        <f t="shared" si="26"/>
        <v>X</v>
      </c>
      <c r="E272" s="41" t="str">
        <f t="shared" si="24"/>
        <v>X</v>
      </c>
      <c r="F272" s="41"/>
      <c r="G272" s="41"/>
      <c r="H272" s="41"/>
      <c r="I272" s="41" t="s">
        <v>1221</v>
      </c>
      <c r="J272" s="40" t="s">
        <v>906</v>
      </c>
      <c r="K272" s="40" t="s">
        <v>907</v>
      </c>
      <c r="L272" s="125">
        <v>3700</v>
      </c>
      <c r="M272" s="120"/>
      <c r="N272" s="261"/>
      <c r="O272" s="89"/>
    </row>
    <row r="273" spans="1:15" s="5" customFormat="1">
      <c r="A273" s="46" t="str">
        <f t="shared" si="25"/>
        <v>X</v>
      </c>
      <c r="B273" s="41"/>
      <c r="C273" s="41"/>
      <c r="D273" s="41" t="str">
        <f t="shared" si="26"/>
        <v>X</v>
      </c>
      <c r="E273" s="41" t="str">
        <f t="shared" si="24"/>
        <v>X</v>
      </c>
      <c r="F273" s="41"/>
      <c r="G273" s="41"/>
      <c r="H273" s="41"/>
      <c r="I273" s="41" t="s">
        <v>1222</v>
      </c>
      <c r="J273" s="40" t="s">
        <v>908</v>
      </c>
      <c r="K273" s="40" t="s">
        <v>909</v>
      </c>
      <c r="L273" s="125">
        <v>3746</v>
      </c>
      <c r="M273" s="120"/>
      <c r="N273" s="261"/>
      <c r="O273" s="89"/>
    </row>
    <row r="274" spans="1:15" s="5" customFormat="1">
      <c r="A274" s="46" t="str">
        <f t="shared" si="25"/>
        <v>X</v>
      </c>
      <c r="B274" s="41"/>
      <c r="C274" s="41"/>
      <c r="D274" s="41" t="str">
        <f t="shared" si="26"/>
        <v>X</v>
      </c>
      <c r="E274" s="41" t="str">
        <f t="shared" si="24"/>
        <v>X</v>
      </c>
      <c r="F274" s="41"/>
      <c r="G274" s="41"/>
      <c r="H274" s="41"/>
      <c r="I274" s="41" t="s">
        <v>1223</v>
      </c>
      <c r="J274" s="40" t="s">
        <v>910</v>
      </c>
      <c r="K274" s="40" t="s">
        <v>911</v>
      </c>
      <c r="L274" s="125">
        <v>3906</v>
      </c>
      <c r="M274" s="120"/>
      <c r="N274" s="261"/>
      <c r="O274" s="89"/>
    </row>
    <row r="275" spans="1:15" s="5" customFormat="1">
      <c r="A275" s="46" t="str">
        <f t="shared" si="25"/>
        <v>X</v>
      </c>
      <c r="B275" s="41"/>
      <c r="C275" s="41"/>
      <c r="D275" s="41" t="str">
        <f t="shared" si="26"/>
        <v>X</v>
      </c>
      <c r="E275" s="41" t="str">
        <f t="shared" si="24"/>
        <v>X</v>
      </c>
      <c r="F275" s="41"/>
      <c r="G275" s="41"/>
      <c r="H275" s="41"/>
      <c r="I275" s="41" t="s">
        <v>1224</v>
      </c>
      <c r="J275" s="40" t="s">
        <v>912</v>
      </c>
      <c r="K275" s="40" t="s">
        <v>913</v>
      </c>
      <c r="L275" s="125">
        <v>3971</v>
      </c>
      <c r="M275" s="120"/>
      <c r="N275" s="261"/>
      <c r="O275" s="89"/>
    </row>
    <row r="276" spans="1:15" s="5" customFormat="1">
      <c r="A276" s="46" t="str">
        <f t="shared" si="25"/>
        <v>X</v>
      </c>
      <c r="B276" s="41"/>
      <c r="C276" s="41" t="s">
        <v>446</v>
      </c>
      <c r="D276" s="41"/>
      <c r="E276" s="41"/>
      <c r="F276" s="41"/>
      <c r="G276" s="41"/>
      <c r="H276" s="41" t="str">
        <f t="shared" ref="H276:H291" si="27">IF(FIND("-E-",J276)&gt;0,"X","")</f>
        <v>X</v>
      </c>
      <c r="I276" s="41">
        <v>0</v>
      </c>
      <c r="J276" s="40" t="s">
        <v>421</v>
      </c>
      <c r="K276" s="40" t="s">
        <v>422</v>
      </c>
      <c r="L276" s="125">
        <v>3959</v>
      </c>
      <c r="M276" s="120"/>
      <c r="N276" s="261"/>
    </row>
    <row r="277" spans="1:15" s="5" customFormat="1">
      <c r="A277" s="46" t="str">
        <f t="shared" si="25"/>
        <v>X</v>
      </c>
      <c r="B277" s="41"/>
      <c r="C277" s="41"/>
      <c r="D277" s="41"/>
      <c r="E277" s="41"/>
      <c r="F277" s="41"/>
      <c r="G277" s="41"/>
      <c r="H277" s="41" t="str">
        <f t="shared" si="27"/>
        <v>X</v>
      </c>
      <c r="I277" s="41" t="s">
        <v>1218</v>
      </c>
      <c r="J277" s="40" t="s">
        <v>240</v>
      </c>
      <c r="K277" s="40" t="s">
        <v>241</v>
      </c>
      <c r="L277" s="125">
        <v>4759</v>
      </c>
      <c r="M277" s="120"/>
      <c r="N277" s="261"/>
    </row>
    <row r="278" spans="1:15" s="5" customFormat="1">
      <c r="A278" s="46" t="str">
        <f t="shared" si="25"/>
        <v>X</v>
      </c>
      <c r="B278" s="41"/>
      <c r="C278" s="41"/>
      <c r="D278" s="41"/>
      <c r="E278" s="41"/>
      <c r="F278" s="41"/>
      <c r="G278" s="41"/>
      <c r="H278" s="41" t="str">
        <f t="shared" si="27"/>
        <v>X</v>
      </c>
      <c r="I278" s="41" t="s">
        <v>1219</v>
      </c>
      <c r="J278" s="40" t="s">
        <v>242</v>
      </c>
      <c r="K278" s="40" t="s">
        <v>243</v>
      </c>
      <c r="L278" s="125">
        <v>4805</v>
      </c>
      <c r="M278" s="120"/>
      <c r="N278" s="261"/>
    </row>
    <row r="279" spans="1:15" s="5" customFormat="1">
      <c r="A279" s="46" t="str">
        <f t="shared" si="25"/>
        <v>X</v>
      </c>
      <c r="B279" s="41"/>
      <c r="C279" s="41"/>
      <c r="D279" s="41"/>
      <c r="E279" s="41"/>
      <c r="F279" s="41"/>
      <c r="G279" s="41"/>
      <c r="H279" s="41" t="str">
        <f t="shared" si="27"/>
        <v>X</v>
      </c>
      <c r="I279" s="41" t="s">
        <v>1220</v>
      </c>
      <c r="J279" s="40" t="s">
        <v>244</v>
      </c>
      <c r="K279" s="40" t="s">
        <v>245</v>
      </c>
      <c r="L279" s="125">
        <v>4852</v>
      </c>
      <c r="M279" s="120"/>
      <c r="N279" s="261"/>
    </row>
    <row r="280" spans="1:15" s="5" customFormat="1">
      <c r="A280" s="46" t="str">
        <f t="shared" si="25"/>
        <v>X</v>
      </c>
      <c r="B280" s="41"/>
      <c r="C280" s="41"/>
      <c r="D280" s="41"/>
      <c r="E280" s="41"/>
      <c r="F280" s="41"/>
      <c r="G280" s="41"/>
      <c r="H280" s="41" t="str">
        <f t="shared" si="27"/>
        <v>X</v>
      </c>
      <c r="I280" s="41" t="s">
        <v>1221</v>
      </c>
      <c r="J280" s="40" t="s">
        <v>246</v>
      </c>
      <c r="K280" s="40" t="s">
        <v>247</v>
      </c>
      <c r="L280" s="125">
        <v>4898</v>
      </c>
      <c r="M280" s="120"/>
      <c r="N280" s="261"/>
    </row>
    <row r="281" spans="1:15" s="5" customFormat="1">
      <c r="A281" s="46" t="str">
        <f t="shared" si="25"/>
        <v>X</v>
      </c>
      <c r="B281" s="41"/>
      <c r="C281" s="41"/>
      <c r="D281" s="41"/>
      <c r="E281" s="41"/>
      <c r="F281" s="41"/>
      <c r="G281" s="41"/>
      <c r="H281" s="41" t="str">
        <f t="shared" si="27"/>
        <v>X</v>
      </c>
      <c r="I281" s="41" t="s">
        <v>1222</v>
      </c>
      <c r="J281" s="40" t="s">
        <v>248</v>
      </c>
      <c r="K281" s="40" t="s">
        <v>249</v>
      </c>
      <c r="L281" s="125">
        <v>4946</v>
      </c>
      <c r="M281" s="120"/>
      <c r="N281" s="261"/>
    </row>
    <row r="282" spans="1:15" s="5" customFormat="1">
      <c r="A282" s="46" t="str">
        <f t="shared" si="25"/>
        <v>X</v>
      </c>
      <c r="B282" s="41"/>
      <c r="C282" s="41"/>
      <c r="D282" s="41"/>
      <c r="E282" s="41"/>
      <c r="F282" s="41"/>
      <c r="G282" s="41"/>
      <c r="H282" s="41" t="str">
        <f t="shared" si="27"/>
        <v>X</v>
      </c>
      <c r="I282" s="41" t="s">
        <v>1223</v>
      </c>
      <c r="J282" s="40" t="s">
        <v>250</v>
      </c>
      <c r="K282" s="40" t="s">
        <v>251</v>
      </c>
      <c r="L282" s="125">
        <v>5105</v>
      </c>
      <c r="M282" s="120"/>
      <c r="N282" s="261"/>
    </row>
    <row r="283" spans="1:15" s="5" customFormat="1">
      <c r="A283" s="46" t="str">
        <f t="shared" si="25"/>
        <v>X</v>
      </c>
      <c r="B283" s="41"/>
      <c r="C283" s="41"/>
      <c r="D283" s="41"/>
      <c r="E283" s="41"/>
      <c r="F283" s="41"/>
      <c r="G283" s="41"/>
      <c r="H283" s="41" t="str">
        <f t="shared" si="27"/>
        <v>X</v>
      </c>
      <c r="I283" s="41" t="s">
        <v>1224</v>
      </c>
      <c r="J283" s="40" t="s">
        <v>252</v>
      </c>
      <c r="K283" s="40" t="s">
        <v>253</v>
      </c>
      <c r="L283" s="125">
        <v>5170</v>
      </c>
      <c r="M283" s="120"/>
      <c r="N283" s="261"/>
    </row>
    <row r="284" spans="1:15" s="5" customFormat="1">
      <c r="A284" s="46" t="str">
        <f t="shared" si="25"/>
        <v>X</v>
      </c>
      <c r="B284" s="41"/>
      <c r="C284" s="41" t="s">
        <v>446</v>
      </c>
      <c r="D284" s="41" t="str">
        <f t="shared" si="26"/>
        <v>X</v>
      </c>
      <c r="E284" s="41"/>
      <c r="F284" s="41"/>
      <c r="G284" s="41"/>
      <c r="H284" s="41" t="str">
        <f t="shared" si="27"/>
        <v>X</v>
      </c>
      <c r="I284" s="41">
        <v>0</v>
      </c>
      <c r="J284" s="40" t="s">
        <v>914</v>
      </c>
      <c r="K284" s="40" t="s">
        <v>915</v>
      </c>
      <c r="L284" s="125">
        <v>4340</v>
      </c>
      <c r="M284" s="120"/>
      <c r="N284" s="261"/>
      <c r="O284" s="89"/>
    </row>
    <row r="285" spans="1:15" s="5" customFormat="1">
      <c r="A285" s="46" t="str">
        <f t="shared" si="25"/>
        <v>X</v>
      </c>
      <c r="B285" s="41"/>
      <c r="C285" s="41"/>
      <c r="D285" s="41" t="str">
        <f t="shared" si="26"/>
        <v>X</v>
      </c>
      <c r="E285" s="41"/>
      <c r="F285" s="41"/>
      <c r="G285" s="41"/>
      <c r="H285" s="41" t="str">
        <f t="shared" si="27"/>
        <v>X</v>
      </c>
      <c r="I285" s="41" t="s">
        <v>1218</v>
      </c>
      <c r="J285" s="40" t="s">
        <v>916</v>
      </c>
      <c r="K285" s="40" t="s">
        <v>917</v>
      </c>
      <c r="L285" s="125">
        <v>5140</v>
      </c>
      <c r="M285" s="120"/>
      <c r="N285" s="261"/>
      <c r="O285" s="89"/>
    </row>
    <row r="286" spans="1:15" s="5" customFormat="1">
      <c r="A286" s="46" t="str">
        <f t="shared" si="25"/>
        <v>X</v>
      </c>
      <c r="B286" s="41"/>
      <c r="C286" s="41"/>
      <c r="D286" s="41" t="str">
        <f t="shared" si="26"/>
        <v>X</v>
      </c>
      <c r="E286" s="41"/>
      <c r="F286" s="41"/>
      <c r="G286" s="41"/>
      <c r="H286" s="41" t="str">
        <f t="shared" si="27"/>
        <v>X</v>
      </c>
      <c r="I286" s="41" t="s">
        <v>1219</v>
      </c>
      <c r="J286" s="40" t="s">
        <v>918</v>
      </c>
      <c r="K286" s="40" t="s">
        <v>919</v>
      </c>
      <c r="L286" s="125">
        <v>5187</v>
      </c>
      <c r="M286" s="120"/>
      <c r="N286" s="261"/>
      <c r="O286" s="89"/>
    </row>
    <row r="287" spans="1:15" s="5" customFormat="1">
      <c r="A287" s="46" t="str">
        <f t="shared" si="25"/>
        <v>X</v>
      </c>
      <c r="B287" s="41"/>
      <c r="C287" s="41"/>
      <c r="D287" s="41" t="str">
        <f t="shared" si="26"/>
        <v>X</v>
      </c>
      <c r="E287" s="41"/>
      <c r="F287" s="41"/>
      <c r="G287" s="41"/>
      <c r="H287" s="41" t="str">
        <f t="shared" si="27"/>
        <v>X</v>
      </c>
      <c r="I287" s="41" t="s">
        <v>1220</v>
      </c>
      <c r="J287" s="40" t="s">
        <v>920</v>
      </c>
      <c r="K287" s="40" t="s">
        <v>921</v>
      </c>
      <c r="L287" s="125">
        <v>5233</v>
      </c>
      <c r="M287" s="120"/>
      <c r="N287" s="261"/>
      <c r="O287" s="89"/>
    </row>
    <row r="288" spans="1:15" s="5" customFormat="1">
      <c r="A288" s="46" t="str">
        <f t="shared" si="25"/>
        <v>X</v>
      </c>
      <c r="B288" s="41"/>
      <c r="C288" s="41"/>
      <c r="D288" s="41" t="str">
        <f t="shared" si="26"/>
        <v>X</v>
      </c>
      <c r="E288" s="41"/>
      <c r="F288" s="41"/>
      <c r="G288" s="41"/>
      <c r="H288" s="41" t="str">
        <f t="shared" si="27"/>
        <v>X</v>
      </c>
      <c r="I288" s="41" t="s">
        <v>1221</v>
      </c>
      <c r="J288" s="40" t="s">
        <v>922</v>
      </c>
      <c r="K288" s="40" t="s">
        <v>923</v>
      </c>
      <c r="L288" s="125">
        <v>5280</v>
      </c>
      <c r="M288" s="120"/>
      <c r="N288" s="261"/>
      <c r="O288" s="89"/>
    </row>
    <row r="289" spans="1:15" s="5" customFormat="1">
      <c r="A289" s="46" t="str">
        <f t="shared" si="25"/>
        <v>X</v>
      </c>
      <c r="B289" s="41"/>
      <c r="C289" s="41"/>
      <c r="D289" s="41" t="str">
        <f t="shared" si="26"/>
        <v>X</v>
      </c>
      <c r="E289" s="41"/>
      <c r="F289" s="41"/>
      <c r="G289" s="41"/>
      <c r="H289" s="41" t="str">
        <f t="shared" si="27"/>
        <v>X</v>
      </c>
      <c r="I289" s="41" t="s">
        <v>1222</v>
      </c>
      <c r="J289" s="40" t="s">
        <v>924</v>
      </c>
      <c r="K289" s="40" t="s">
        <v>925</v>
      </c>
      <c r="L289" s="125">
        <v>5327</v>
      </c>
      <c r="M289" s="120"/>
      <c r="N289" s="261"/>
      <c r="O289" s="89"/>
    </row>
    <row r="290" spans="1:15" s="5" customFormat="1">
      <c r="A290" s="46" t="str">
        <f t="shared" si="25"/>
        <v>X</v>
      </c>
      <c r="B290" s="41"/>
      <c r="C290" s="41"/>
      <c r="D290" s="41" t="str">
        <f t="shared" si="26"/>
        <v>X</v>
      </c>
      <c r="E290" s="41"/>
      <c r="F290" s="41"/>
      <c r="G290" s="41"/>
      <c r="H290" s="41" t="str">
        <f t="shared" si="27"/>
        <v>X</v>
      </c>
      <c r="I290" s="41" t="s">
        <v>1223</v>
      </c>
      <c r="J290" s="40" t="s">
        <v>926</v>
      </c>
      <c r="K290" s="40" t="s">
        <v>927</v>
      </c>
      <c r="L290" s="125">
        <v>5486</v>
      </c>
      <c r="M290" s="120"/>
      <c r="N290" s="261"/>
      <c r="O290" s="89"/>
    </row>
    <row r="291" spans="1:15" s="5" customFormat="1">
      <c r="A291" s="46" t="str">
        <f t="shared" si="25"/>
        <v>X</v>
      </c>
      <c r="B291" s="41"/>
      <c r="C291" s="41"/>
      <c r="D291" s="41" t="str">
        <f t="shared" si="26"/>
        <v>X</v>
      </c>
      <c r="E291" s="41"/>
      <c r="F291" s="41"/>
      <c r="G291" s="41"/>
      <c r="H291" s="41" t="str">
        <f t="shared" si="27"/>
        <v>X</v>
      </c>
      <c r="I291" s="41" t="s">
        <v>1224</v>
      </c>
      <c r="J291" s="40" t="s">
        <v>928</v>
      </c>
      <c r="K291" s="40" t="s">
        <v>929</v>
      </c>
      <c r="L291" s="125">
        <v>5551</v>
      </c>
      <c r="M291" s="120"/>
      <c r="N291" s="261"/>
      <c r="O291" s="89"/>
    </row>
    <row r="292" spans="1:15" s="5" customFormat="1">
      <c r="A292" s="46" t="str">
        <f t="shared" si="25"/>
        <v>X</v>
      </c>
      <c r="B292" s="41"/>
      <c r="C292" s="41" t="s">
        <v>446</v>
      </c>
      <c r="D292" s="41"/>
      <c r="E292" s="41"/>
      <c r="F292" s="41" t="str">
        <f t="shared" ref="F292:F307" si="28">IF(FIND("-K-",J292)&gt;0,"X","")</f>
        <v>X</v>
      </c>
      <c r="G292" s="41"/>
      <c r="H292" s="41"/>
      <c r="I292" s="41">
        <v>0</v>
      </c>
      <c r="J292" s="40" t="s">
        <v>423</v>
      </c>
      <c r="K292" s="40" t="s">
        <v>424</v>
      </c>
      <c r="L292" s="125">
        <v>3274</v>
      </c>
      <c r="M292" s="120"/>
      <c r="N292" s="261"/>
    </row>
    <row r="293" spans="1:15" s="5" customFormat="1">
      <c r="A293" s="46" t="str">
        <f t="shared" si="25"/>
        <v>X</v>
      </c>
      <c r="B293" s="41"/>
      <c r="C293" s="41"/>
      <c r="D293" s="41"/>
      <c r="E293" s="41"/>
      <c r="F293" s="41" t="str">
        <f t="shared" si="28"/>
        <v>X</v>
      </c>
      <c r="G293" s="41"/>
      <c r="H293" s="41"/>
      <c r="I293" s="41" t="s">
        <v>1218</v>
      </c>
      <c r="J293" s="40" t="s">
        <v>254</v>
      </c>
      <c r="K293" s="40" t="s">
        <v>255</v>
      </c>
      <c r="L293" s="125">
        <v>3287</v>
      </c>
      <c r="M293" s="120"/>
      <c r="N293" s="261"/>
    </row>
    <row r="294" spans="1:15" s="5" customFormat="1">
      <c r="A294" s="46" t="str">
        <f t="shared" si="25"/>
        <v>X</v>
      </c>
      <c r="B294" s="41"/>
      <c r="C294" s="41"/>
      <c r="D294" s="41"/>
      <c r="E294" s="41"/>
      <c r="F294" s="41" t="str">
        <f t="shared" si="28"/>
        <v>X</v>
      </c>
      <c r="G294" s="41"/>
      <c r="H294" s="41"/>
      <c r="I294" s="41" t="s">
        <v>1219</v>
      </c>
      <c r="J294" s="40" t="s">
        <v>256</v>
      </c>
      <c r="K294" s="40" t="s">
        <v>257</v>
      </c>
      <c r="L294" s="125">
        <v>4188</v>
      </c>
      <c r="M294" s="120"/>
      <c r="N294" s="261"/>
    </row>
    <row r="295" spans="1:15" s="5" customFormat="1">
      <c r="A295" s="46" t="str">
        <f t="shared" si="25"/>
        <v>X</v>
      </c>
      <c r="B295" s="41"/>
      <c r="C295" s="41"/>
      <c r="D295" s="41"/>
      <c r="E295" s="41"/>
      <c r="F295" s="41" t="str">
        <f t="shared" si="28"/>
        <v>X</v>
      </c>
      <c r="G295" s="41"/>
      <c r="H295" s="41"/>
      <c r="I295" s="41" t="s">
        <v>1220</v>
      </c>
      <c r="J295" s="40" t="s">
        <v>258</v>
      </c>
      <c r="K295" s="40" t="s">
        <v>259</v>
      </c>
      <c r="L295" s="125">
        <v>4236</v>
      </c>
      <c r="M295" s="120"/>
      <c r="N295" s="261"/>
    </row>
    <row r="296" spans="1:15" s="5" customFormat="1">
      <c r="A296" s="46" t="str">
        <f t="shared" si="25"/>
        <v>X</v>
      </c>
      <c r="B296" s="41"/>
      <c r="C296" s="41"/>
      <c r="D296" s="41"/>
      <c r="E296" s="41"/>
      <c r="F296" s="41" t="str">
        <f t="shared" si="28"/>
        <v>X</v>
      </c>
      <c r="G296" s="41"/>
      <c r="H296" s="41"/>
      <c r="I296" s="41" t="s">
        <v>1221</v>
      </c>
      <c r="J296" s="40" t="s">
        <v>260</v>
      </c>
      <c r="K296" s="40" t="s">
        <v>261</v>
      </c>
      <c r="L296" s="125">
        <v>4282</v>
      </c>
      <c r="M296" s="120"/>
      <c r="N296" s="261"/>
    </row>
    <row r="297" spans="1:15" s="5" customFormat="1">
      <c r="A297" s="46" t="str">
        <f t="shared" si="25"/>
        <v>X</v>
      </c>
      <c r="B297" s="41"/>
      <c r="C297" s="41"/>
      <c r="D297" s="41"/>
      <c r="E297" s="41"/>
      <c r="F297" s="41" t="str">
        <f t="shared" si="28"/>
        <v>X</v>
      </c>
      <c r="G297" s="41"/>
      <c r="H297" s="41"/>
      <c r="I297" s="41" t="s">
        <v>1222</v>
      </c>
      <c r="J297" s="40" t="s">
        <v>262</v>
      </c>
      <c r="K297" s="40" t="s">
        <v>263</v>
      </c>
      <c r="L297" s="125">
        <v>4329</v>
      </c>
      <c r="M297" s="120"/>
      <c r="N297" s="261"/>
    </row>
    <row r="298" spans="1:15" s="5" customFormat="1">
      <c r="A298" s="46" t="str">
        <f t="shared" si="25"/>
        <v>X</v>
      </c>
      <c r="B298" s="41"/>
      <c r="C298" s="41"/>
      <c r="D298" s="41"/>
      <c r="E298" s="41"/>
      <c r="F298" s="41" t="str">
        <f t="shared" si="28"/>
        <v>X</v>
      </c>
      <c r="G298" s="41"/>
      <c r="H298" s="41"/>
      <c r="I298" s="41" t="s">
        <v>1223</v>
      </c>
      <c r="J298" s="40" t="s">
        <v>264</v>
      </c>
      <c r="K298" s="40" t="s">
        <v>265</v>
      </c>
      <c r="L298" s="125">
        <v>4489</v>
      </c>
      <c r="M298" s="120"/>
      <c r="N298" s="261"/>
    </row>
    <row r="299" spans="1:15" s="5" customFormat="1">
      <c r="A299" s="46" t="str">
        <f t="shared" si="25"/>
        <v>X</v>
      </c>
      <c r="B299" s="41"/>
      <c r="C299" s="41"/>
      <c r="D299" s="41"/>
      <c r="E299" s="41"/>
      <c r="F299" s="41" t="str">
        <f t="shared" si="28"/>
        <v>X</v>
      </c>
      <c r="G299" s="41"/>
      <c r="H299" s="41"/>
      <c r="I299" s="41" t="s">
        <v>1224</v>
      </c>
      <c r="J299" s="40" t="s">
        <v>266</v>
      </c>
      <c r="K299" s="40" t="s">
        <v>267</v>
      </c>
      <c r="L299" s="125">
        <v>4555</v>
      </c>
      <c r="M299" s="120"/>
      <c r="N299" s="261"/>
    </row>
    <row r="300" spans="1:15" s="5" customFormat="1">
      <c r="A300" s="46" t="str">
        <f t="shared" si="25"/>
        <v>X</v>
      </c>
      <c r="B300" s="41"/>
      <c r="C300" s="41" t="s">
        <v>446</v>
      </c>
      <c r="D300" s="41" t="str">
        <f t="shared" si="26"/>
        <v>X</v>
      </c>
      <c r="E300" s="41"/>
      <c r="F300" s="41" t="str">
        <f t="shared" si="28"/>
        <v>X</v>
      </c>
      <c r="G300" s="41"/>
      <c r="H300" s="41"/>
      <c r="I300" s="41">
        <v>0</v>
      </c>
      <c r="J300" s="40" t="s">
        <v>930</v>
      </c>
      <c r="K300" s="40" t="s">
        <v>931</v>
      </c>
      <c r="L300" s="125">
        <v>3655</v>
      </c>
      <c r="M300" s="120"/>
      <c r="N300" s="261"/>
      <c r="O300" s="89"/>
    </row>
    <row r="301" spans="1:15" s="5" customFormat="1">
      <c r="A301" s="46" t="str">
        <f t="shared" si="25"/>
        <v>X</v>
      </c>
      <c r="B301" s="41"/>
      <c r="C301" s="41"/>
      <c r="D301" s="41" t="str">
        <f t="shared" si="26"/>
        <v>X</v>
      </c>
      <c r="E301" s="41"/>
      <c r="F301" s="41" t="str">
        <f t="shared" si="28"/>
        <v>X</v>
      </c>
      <c r="G301" s="41"/>
      <c r="H301" s="41"/>
      <c r="I301" s="41" t="s">
        <v>1218</v>
      </c>
      <c r="J301" s="40" t="s">
        <v>932</v>
      </c>
      <c r="K301" s="40" t="s">
        <v>933</v>
      </c>
      <c r="L301" s="125">
        <v>4524</v>
      </c>
      <c r="M301" s="120"/>
      <c r="N301" s="261"/>
      <c r="O301" s="89"/>
    </row>
    <row r="302" spans="1:15" s="5" customFormat="1">
      <c r="A302" s="46" t="str">
        <f t="shared" si="25"/>
        <v>X</v>
      </c>
      <c r="B302" s="41"/>
      <c r="C302" s="41"/>
      <c r="D302" s="41" t="str">
        <f t="shared" si="26"/>
        <v>X</v>
      </c>
      <c r="E302" s="41"/>
      <c r="F302" s="41" t="str">
        <f t="shared" si="28"/>
        <v>X</v>
      </c>
      <c r="G302" s="41"/>
      <c r="H302" s="41"/>
      <c r="I302" s="41" t="s">
        <v>1219</v>
      </c>
      <c r="J302" s="40" t="s">
        <v>934</v>
      </c>
      <c r="K302" s="40" t="s">
        <v>935</v>
      </c>
      <c r="L302" s="125">
        <v>4571</v>
      </c>
      <c r="M302" s="120"/>
      <c r="N302" s="261"/>
      <c r="O302" s="89"/>
    </row>
    <row r="303" spans="1:15" s="5" customFormat="1">
      <c r="A303" s="46" t="str">
        <f t="shared" si="25"/>
        <v>X</v>
      </c>
      <c r="B303" s="41"/>
      <c r="C303" s="41"/>
      <c r="D303" s="41" t="str">
        <f t="shared" si="26"/>
        <v>X</v>
      </c>
      <c r="E303" s="41"/>
      <c r="F303" s="41" t="str">
        <f t="shared" si="28"/>
        <v>X</v>
      </c>
      <c r="G303" s="41"/>
      <c r="H303" s="41"/>
      <c r="I303" s="41" t="s">
        <v>1220</v>
      </c>
      <c r="J303" s="40" t="s">
        <v>936</v>
      </c>
      <c r="K303" s="40" t="s">
        <v>937</v>
      </c>
      <c r="L303" s="125">
        <v>4617</v>
      </c>
      <c r="M303" s="120"/>
      <c r="N303" s="261"/>
      <c r="O303" s="89"/>
    </row>
    <row r="304" spans="1:15" s="5" customFormat="1">
      <c r="A304" s="46" t="str">
        <f t="shared" si="25"/>
        <v>X</v>
      </c>
      <c r="B304" s="41"/>
      <c r="C304" s="41"/>
      <c r="D304" s="41" t="str">
        <f t="shared" si="26"/>
        <v>X</v>
      </c>
      <c r="E304" s="41"/>
      <c r="F304" s="41" t="str">
        <f t="shared" si="28"/>
        <v>X</v>
      </c>
      <c r="G304" s="41"/>
      <c r="H304" s="41"/>
      <c r="I304" s="41" t="s">
        <v>1221</v>
      </c>
      <c r="J304" s="40" t="s">
        <v>938</v>
      </c>
      <c r="K304" s="40" t="s">
        <v>939</v>
      </c>
      <c r="L304" s="125">
        <v>4664</v>
      </c>
      <c r="M304" s="120"/>
      <c r="N304" s="261"/>
      <c r="O304" s="89"/>
    </row>
    <row r="305" spans="1:15" s="5" customFormat="1">
      <c r="A305" s="46" t="str">
        <f t="shared" si="25"/>
        <v>X</v>
      </c>
      <c r="B305" s="41"/>
      <c r="C305" s="41"/>
      <c r="D305" s="41" t="str">
        <f t="shared" si="26"/>
        <v>X</v>
      </c>
      <c r="E305" s="41"/>
      <c r="F305" s="41" t="str">
        <f t="shared" si="28"/>
        <v>X</v>
      </c>
      <c r="G305" s="41"/>
      <c r="H305" s="41"/>
      <c r="I305" s="41" t="s">
        <v>1222</v>
      </c>
      <c r="J305" s="40" t="s">
        <v>940</v>
      </c>
      <c r="K305" s="40" t="s">
        <v>941</v>
      </c>
      <c r="L305" s="125">
        <v>4710</v>
      </c>
      <c r="M305" s="120"/>
      <c r="N305" s="261"/>
      <c r="O305" s="89"/>
    </row>
    <row r="306" spans="1:15" s="5" customFormat="1">
      <c r="A306" s="46" t="str">
        <f t="shared" si="25"/>
        <v>X</v>
      </c>
      <c r="B306" s="41"/>
      <c r="C306" s="41"/>
      <c r="D306" s="41" t="str">
        <f t="shared" si="26"/>
        <v>X</v>
      </c>
      <c r="E306" s="41"/>
      <c r="F306" s="41" t="str">
        <f t="shared" si="28"/>
        <v>X</v>
      </c>
      <c r="G306" s="41"/>
      <c r="H306" s="41"/>
      <c r="I306" s="41" t="s">
        <v>1223</v>
      </c>
      <c r="J306" s="40" t="s">
        <v>942</v>
      </c>
      <c r="K306" s="40" t="s">
        <v>943</v>
      </c>
      <c r="L306" s="125">
        <v>4870</v>
      </c>
      <c r="M306" s="120"/>
      <c r="N306" s="261"/>
      <c r="O306" s="89"/>
    </row>
    <row r="307" spans="1:15" s="5" customFormat="1">
      <c r="A307" s="46" t="str">
        <f t="shared" si="25"/>
        <v>X</v>
      </c>
      <c r="B307" s="41"/>
      <c r="C307" s="41"/>
      <c r="D307" s="41" t="str">
        <f t="shared" si="26"/>
        <v>X</v>
      </c>
      <c r="E307" s="41"/>
      <c r="F307" s="41" t="str">
        <f t="shared" si="28"/>
        <v>X</v>
      </c>
      <c r="G307" s="41"/>
      <c r="H307" s="41"/>
      <c r="I307" s="41" t="s">
        <v>1224</v>
      </c>
      <c r="J307" s="40" t="s">
        <v>944</v>
      </c>
      <c r="K307" s="40" t="s">
        <v>945</v>
      </c>
      <c r="L307" s="125">
        <v>4936</v>
      </c>
      <c r="M307" s="120"/>
      <c r="N307" s="261"/>
      <c r="O307" s="89"/>
    </row>
    <row r="308" spans="1:15" s="5" customFormat="1">
      <c r="A308" s="46" t="str">
        <f t="shared" si="25"/>
        <v>X</v>
      </c>
      <c r="B308" s="41"/>
      <c r="C308" s="41" t="s">
        <v>446</v>
      </c>
      <c r="D308" s="41"/>
      <c r="E308" s="41"/>
      <c r="F308" s="41"/>
      <c r="G308" s="41" t="str">
        <f t="shared" ref="G308:G323" si="29">IF(FIND("-P-",J308)&gt;0,"X","")</f>
        <v>X</v>
      </c>
      <c r="H308" s="41"/>
      <c r="I308" s="41">
        <v>0</v>
      </c>
      <c r="J308" s="40" t="s">
        <v>425</v>
      </c>
      <c r="K308" s="40" t="s">
        <v>426</v>
      </c>
      <c r="L308" s="125">
        <v>3491</v>
      </c>
      <c r="M308" s="120"/>
      <c r="N308" s="261"/>
    </row>
    <row r="309" spans="1:15" s="5" customFormat="1">
      <c r="A309" s="46" t="str">
        <f t="shared" si="25"/>
        <v>X</v>
      </c>
      <c r="B309" s="41"/>
      <c r="C309" s="41"/>
      <c r="D309" s="41"/>
      <c r="E309" s="41"/>
      <c r="F309" s="41"/>
      <c r="G309" s="41" t="str">
        <f t="shared" si="29"/>
        <v>X</v>
      </c>
      <c r="H309" s="41"/>
      <c r="I309" s="41" t="s">
        <v>1218</v>
      </c>
      <c r="J309" s="40" t="s">
        <v>268</v>
      </c>
      <c r="K309" s="40" t="s">
        <v>269</v>
      </c>
      <c r="L309" s="125">
        <v>3527</v>
      </c>
      <c r="M309" s="120"/>
      <c r="N309" s="261"/>
    </row>
    <row r="310" spans="1:15" s="5" customFormat="1">
      <c r="A310" s="46" t="str">
        <f t="shared" si="25"/>
        <v>X</v>
      </c>
      <c r="B310" s="41"/>
      <c r="C310" s="41"/>
      <c r="D310" s="41"/>
      <c r="E310" s="41"/>
      <c r="F310" s="41"/>
      <c r="G310" s="41" t="str">
        <f t="shared" si="29"/>
        <v>X</v>
      </c>
      <c r="H310" s="41"/>
      <c r="I310" s="41" t="s">
        <v>1219</v>
      </c>
      <c r="J310" s="40" t="s">
        <v>270</v>
      </c>
      <c r="K310" s="40" t="s">
        <v>271</v>
      </c>
      <c r="L310" s="125">
        <v>4385</v>
      </c>
      <c r="M310" s="120"/>
      <c r="N310" s="261"/>
    </row>
    <row r="311" spans="1:15" s="5" customFormat="1">
      <c r="A311" s="46" t="str">
        <f t="shared" si="25"/>
        <v>X</v>
      </c>
      <c r="B311" s="41"/>
      <c r="C311" s="41"/>
      <c r="D311" s="41"/>
      <c r="E311" s="41"/>
      <c r="F311" s="41"/>
      <c r="G311" s="41" t="str">
        <f t="shared" si="29"/>
        <v>X</v>
      </c>
      <c r="H311" s="41"/>
      <c r="I311" s="41" t="s">
        <v>1220</v>
      </c>
      <c r="J311" s="40" t="s">
        <v>272</v>
      </c>
      <c r="K311" s="40" t="s">
        <v>273</v>
      </c>
      <c r="L311" s="125">
        <v>4431</v>
      </c>
      <c r="M311" s="120"/>
      <c r="N311" s="261"/>
    </row>
    <row r="312" spans="1:15" s="5" customFormat="1">
      <c r="A312" s="46" t="str">
        <f t="shared" si="25"/>
        <v>X</v>
      </c>
      <c r="B312" s="41"/>
      <c r="C312" s="41"/>
      <c r="D312" s="41"/>
      <c r="E312" s="41"/>
      <c r="F312" s="41"/>
      <c r="G312" s="41" t="str">
        <f t="shared" si="29"/>
        <v>X</v>
      </c>
      <c r="H312" s="41"/>
      <c r="I312" s="41" t="s">
        <v>1221</v>
      </c>
      <c r="J312" s="40" t="s">
        <v>274</v>
      </c>
      <c r="K312" s="40" t="s">
        <v>275</v>
      </c>
      <c r="L312" s="125">
        <v>4478</v>
      </c>
      <c r="M312" s="120"/>
      <c r="N312" s="261"/>
    </row>
    <row r="313" spans="1:15" s="5" customFormat="1">
      <c r="A313" s="46" t="str">
        <f t="shared" si="25"/>
        <v>X</v>
      </c>
      <c r="B313" s="41"/>
      <c r="C313" s="41"/>
      <c r="D313" s="41"/>
      <c r="E313" s="41"/>
      <c r="F313" s="41"/>
      <c r="G313" s="41" t="str">
        <f t="shared" si="29"/>
        <v>X</v>
      </c>
      <c r="H313" s="41"/>
      <c r="I313" s="41" t="s">
        <v>1222</v>
      </c>
      <c r="J313" s="40" t="s">
        <v>276</v>
      </c>
      <c r="K313" s="40" t="s">
        <v>277</v>
      </c>
      <c r="L313" s="125">
        <v>4524</v>
      </c>
      <c r="M313" s="120"/>
      <c r="N313" s="261"/>
    </row>
    <row r="314" spans="1:15" s="5" customFormat="1">
      <c r="A314" s="46" t="str">
        <f t="shared" si="25"/>
        <v>X</v>
      </c>
      <c r="B314" s="41"/>
      <c r="C314" s="41"/>
      <c r="D314" s="41"/>
      <c r="E314" s="41"/>
      <c r="F314" s="41"/>
      <c r="G314" s="41" t="str">
        <f t="shared" si="29"/>
        <v>X</v>
      </c>
      <c r="H314" s="41"/>
      <c r="I314" s="41" t="s">
        <v>1223</v>
      </c>
      <c r="J314" s="40" t="s">
        <v>278</v>
      </c>
      <c r="K314" s="40" t="s">
        <v>279</v>
      </c>
      <c r="L314" s="125">
        <v>4684</v>
      </c>
      <c r="M314" s="120"/>
      <c r="N314" s="261"/>
    </row>
    <row r="315" spans="1:15" s="5" customFormat="1">
      <c r="A315" s="46" t="str">
        <f t="shared" si="25"/>
        <v>X</v>
      </c>
      <c r="B315" s="41"/>
      <c r="C315" s="41"/>
      <c r="D315" s="41"/>
      <c r="E315" s="41"/>
      <c r="F315" s="41"/>
      <c r="G315" s="41" t="str">
        <f t="shared" si="29"/>
        <v>X</v>
      </c>
      <c r="H315" s="41"/>
      <c r="I315" s="41" t="s">
        <v>1224</v>
      </c>
      <c r="J315" s="40" t="s">
        <v>280</v>
      </c>
      <c r="K315" s="40" t="s">
        <v>281</v>
      </c>
      <c r="L315" s="125">
        <v>4750</v>
      </c>
      <c r="M315" s="120"/>
      <c r="N315" s="261"/>
    </row>
    <row r="316" spans="1:15" s="5" customFormat="1">
      <c r="A316" s="46" t="str">
        <f t="shared" si="25"/>
        <v>X</v>
      </c>
      <c r="B316" s="41"/>
      <c r="C316" s="41" t="s">
        <v>446</v>
      </c>
      <c r="D316" s="41" t="str">
        <f t="shared" si="26"/>
        <v>X</v>
      </c>
      <c r="E316" s="41"/>
      <c r="F316" s="41"/>
      <c r="G316" s="41" t="str">
        <f t="shared" si="29"/>
        <v>X</v>
      </c>
      <c r="H316" s="41"/>
      <c r="I316" s="41">
        <v>0</v>
      </c>
      <c r="J316" s="40" t="s">
        <v>946</v>
      </c>
      <c r="K316" s="40" t="s">
        <v>947</v>
      </c>
      <c r="L316" s="125">
        <v>3872</v>
      </c>
      <c r="M316" s="120"/>
      <c r="N316" s="261"/>
      <c r="O316" s="89"/>
    </row>
    <row r="317" spans="1:15" s="5" customFormat="1">
      <c r="A317" s="46" t="str">
        <f t="shared" si="25"/>
        <v>X</v>
      </c>
      <c r="B317" s="41"/>
      <c r="C317" s="41"/>
      <c r="D317" s="41" t="str">
        <f t="shared" si="26"/>
        <v>X</v>
      </c>
      <c r="E317" s="41"/>
      <c r="F317" s="41"/>
      <c r="G317" s="41" t="str">
        <f t="shared" si="29"/>
        <v>X</v>
      </c>
      <c r="H317" s="41"/>
      <c r="I317" s="41" t="s">
        <v>1218</v>
      </c>
      <c r="J317" s="40" t="s">
        <v>948</v>
      </c>
      <c r="K317" s="40" t="s">
        <v>949</v>
      </c>
      <c r="L317" s="125">
        <v>4719</v>
      </c>
      <c r="M317" s="120"/>
      <c r="N317" s="261"/>
      <c r="O317" s="89"/>
    </row>
    <row r="318" spans="1:15" s="5" customFormat="1">
      <c r="A318" s="46" t="str">
        <f t="shared" si="25"/>
        <v>X</v>
      </c>
      <c r="B318" s="41"/>
      <c r="C318" s="41"/>
      <c r="D318" s="41" t="str">
        <f t="shared" si="26"/>
        <v>X</v>
      </c>
      <c r="E318" s="41"/>
      <c r="F318" s="41"/>
      <c r="G318" s="41" t="str">
        <f t="shared" si="29"/>
        <v>X</v>
      </c>
      <c r="H318" s="41"/>
      <c r="I318" s="41" t="s">
        <v>1219</v>
      </c>
      <c r="J318" s="40" t="s">
        <v>950</v>
      </c>
      <c r="K318" s="40" t="s">
        <v>951</v>
      </c>
      <c r="L318" s="125">
        <v>4766</v>
      </c>
      <c r="M318" s="120"/>
      <c r="N318" s="261"/>
      <c r="O318" s="89"/>
    </row>
    <row r="319" spans="1:15" s="5" customFormat="1">
      <c r="A319" s="46" t="str">
        <f t="shared" si="25"/>
        <v>X</v>
      </c>
      <c r="B319" s="41"/>
      <c r="C319" s="41"/>
      <c r="D319" s="41" t="str">
        <f t="shared" si="26"/>
        <v>X</v>
      </c>
      <c r="E319" s="41"/>
      <c r="F319" s="41"/>
      <c r="G319" s="41" t="str">
        <f t="shared" si="29"/>
        <v>X</v>
      </c>
      <c r="H319" s="41"/>
      <c r="I319" s="41" t="s">
        <v>1220</v>
      </c>
      <c r="J319" s="40" t="s">
        <v>952</v>
      </c>
      <c r="K319" s="40" t="s">
        <v>953</v>
      </c>
      <c r="L319" s="125">
        <v>4812</v>
      </c>
      <c r="M319" s="120"/>
      <c r="N319" s="261"/>
      <c r="O319" s="89"/>
    </row>
    <row r="320" spans="1:15" s="5" customFormat="1">
      <c r="A320" s="46" t="str">
        <f t="shared" si="25"/>
        <v>X</v>
      </c>
      <c r="B320" s="41"/>
      <c r="C320" s="41"/>
      <c r="D320" s="41" t="str">
        <f t="shared" si="26"/>
        <v>X</v>
      </c>
      <c r="E320" s="41"/>
      <c r="F320" s="41"/>
      <c r="G320" s="41" t="str">
        <f t="shared" si="29"/>
        <v>X</v>
      </c>
      <c r="H320" s="41"/>
      <c r="I320" s="41" t="s">
        <v>1221</v>
      </c>
      <c r="J320" s="40" t="s">
        <v>954</v>
      </c>
      <c r="K320" s="40" t="s">
        <v>955</v>
      </c>
      <c r="L320" s="125">
        <v>4859</v>
      </c>
      <c r="M320" s="120"/>
      <c r="N320" s="261"/>
      <c r="O320" s="89"/>
    </row>
    <row r="321" spans="1:15" s="5" customFormat="1">
      <c r="A321" s="46" t="str">
        <f t="shared" si="25"/>
        <v>X</v>
      </c>
      <c r="B321" s="41"/>
      <c r="C321" s="41"/>
      <c r="D321" s="41" t="str">
        <f t="shared" si="26"/>
        <v>X</v>
      </c>
      <c r="E321" s="41"/>
      <c r="F321" s="41"/>
      <c r="G321" s="41" t="str">
        <f t="shared" si="29"/>
        <v>X</v>
      </c>
      <c r="H321" s="41"/>
      <c r="I321" s="41" t="s">
        <v>1222</v>
      </c>
      <c r="J321" s="40" t="s">
        <v>956</v>
      </c>
      <c r="K321" s="40" t="s">
        <v>957</v>
      </c>
      <c r="L321" s="125">
        <v>4906</v>
      </c>
      <c r="M321" s="120"/>
      <c r="N321" s="261"/>
      <c r="O321" s="89"/>
    </row>
    <row r="322" spans="1:15" s="5" customFormat="1">
      <c r="A322" s="46" t="str">
        <f t="shared" si="25"/>
        <v>X</v>
      </c>
      <c r="B322" s="41"/>
      <c r="C322" s="41"/>
      <c r="D322" s="41" t="str">
        <f t="shared" si="26"/>
        <v>X</v>
      </c>
      <c r="E322" s="41"/>
      <c r="F322" s="41"/>
      <c r="G322" s="41" t="str">
        <f t="shared" si="29"/>
        <v>X</v>
      </c>
      <c r="H322" s="41"/>
      <c r="I322" s="41" t="s">
        <v>1223</v>
      </c>
      <c r="J322" s="40" t="s">
        <v>958</v>
      </c>
      <c r="K322" s="40" t="s">
        <v>959</v>
      </c>
      <c r="L322" s="125">
        <v>5066</v>
      </c>
      <c r="M322" s="120"/>
      <c r="N322" s="261"/>
      <c r="O322" s="89"/>
    </row>
    <row r="323" spans="1:15" s="5" customFormat="1">
      <c r="A323" s="46" t="str">
        <f t="shared" si="25"/>
        <v>X</v>
      </c>
      <c r="B323" s="41"/>
      <c r="C323" s="41"/>
      <c r="D323" s="41" t="str">
        <f t="shared" si="26"/>
        <v>X</v>
      </c>
      <c r="E323" s="41"/>
      <c r="F323" s="41"/>
      <c r="G323" s="41" t="str">
        <f t="shared" si="29"/>
        <v>X</v>
      </c>
      <c r="H323" s="41"/>
      <c r="I323" s="41" t="s">
        <v>1224</v>
      </c>
      <c r="J323" s="40" t="s">
        <v>960</v>
      </c>
      <c r="K323" s="40" t="s">
        <v>961</v>
      </c>
      <c r="L323" s="125">
        <v>5132</v>
      </c>
      <c r="M323" s="120"/>
      <c r="N323" s="261"/>
      <c r="O323" s="89"/>
    </row>
    <row r="324" spans="1:15" s="5" customFormat="1">
      <c r="A324" s="46"/>
      <c r="B324" s="41" t="str">
        <f>IF(FIND("HP4-",J324)&gt;0,"X","")</f>
        <v>X</v>
      </c>
      <c r="C324" s="41" t="s">
        <v>446</v>
      </c>
      <c r="D324" s="41"/>
      <c r="E324" s="41" t="str">
        <f t="shared" ref="E324:E339" si="30">IF(FIND("-A-",J324)&gt;0,"X","")</f>
        <v>X</v>
      </c>
      <c r="F324" s="41"/>
      <c r="G324" s="41"/>
      <c r="H324" s="41"/>
      <c r="I324" s="41">
        <v>0</v>
      </c>
      <c r="J324" s="40" t="s">
        <v>455</v>
      </c>
      <c r="K324" s="40" t="s">
        <v>456</v>
      </c>
      <c r="L324" s="125">
        <v>2439</v>
      </c>
      <c r="M324" s="120"/>
      <c r="N324" s="261"/>
    </row>
    <row r="325" spans="1:15" s="5" customFormat="1">
      <c r="A325" s="46"/>
      <c r="B325" s="41" t="str">
        <f t="shared" ref="B325:B387" si="31">IF(FIND("HP4-",J325)&gt;0,"X","")</f>
        <v>X</v>
      </c>
      <c r="C325" s="41"/>
      <c r="D325" s="41"/>
      <c r="E325" s="41" t="str">
        <f t="shared" si="30"/>
        <v>X</v>
      </c>
      <c r="F325" s="41"/>
      <c r="G325" s="41"/>
      <c r="H325" s="41"/>
      <c r="I325" s="41" t="s">
        <v>1218</v>
      </c>
      <c r="J325" s="40" t="s">
        <v>282</v>
      </c>
      <c r="K325" s="40" t="s">
        <v>283</v>
      </c>
      <c r="L325" s="125">
        <v>3491</v>
      </c>
      <c r="M325" s="120"/>
      <c r="N325" s="261"/>
    </row>
    <row r="326" spans="1:15" s="5" customFormat="1">
      <c r="A326" s="46"/>
      <c r="B326" s="41" t="str">
        <f t="shared" si="31"/>
        <v>X</v>
      </c>
      <c r="C326" s="41"/>
      <c r="D326" s="41"/>
      <c r="E326" s="41" t="str">
        <f t="shared" si="30"/>
        <v>X</v>
      </c>
      <c r="F326" s="41"/>
      <c r="G326" s="41"/>
      <c r="H326" s="41"/>
      <c r="I326" s="41" t="s">
        <v>1219</v>
      </c>
      <c r="J326" s="40" t="s">
        <v>284</v>
      </c>
      <c r="K326" s="40" t="s">
        <v>285</v>
      </c>
      <c r="L326" s="125">
        <v>3545</v>
      </c>
      <c r="M326" s="120"/>
      <c r="N326" s="261"/>
    </row>
    <row r="327" spans="1:15" s="5" customFormat="1">
      <c r="A327" s="46"/>
      <c r="B327" s="41" t="str">
        <f t="shared" si="31"/>
        <v>X</v>
      </c>
      <c r="C327" s="41"/>
      <c r="D327" s="41"/>
      <c r="E327" s="41" t="str">
        <f t="shared" si="30"/>
        <v>X</v>
      </c>
      <c r="F327" s="41"/>
      <c r="G327" s="41"/>
      <c r="H327" s="41"/>
      <c r="I327" s="41" t="s">
        <v>1220</v>
      </c>
      <c r="J327" s="40" t="s">
        <v>286</v>
      </c>
      <c r="K327" s="40" t="s">
        <v>287</v>
      </c>
      <c r="L327" s="125">
        <v>3597</v>
      </c>
      <c r="M327" s="120"/>
      <c r="N327" s="261"/>
    </row>
    <row r="328" spans="1:15" s="5" customFormat="1">
      <c r="A328" s="46"/>
      <c r="B328" s="41" t="str">
        <f t="shared" si="31"/>
        <v>X</v>
      </c>
      <c r="C328" s="41"/>
      <c r="D328" s="41"/>
      <c r="E328" s="41" t="str">
        <f t="shared" si="30"/>
        <v>X</v>
      </c>
      <c r="F328" s="41"/>
      <c r="G328" s="41"/>
      <c r="H328" s="41"/>
      <c r="I328" s="41" t="s">
        <v>1221</v>
      </c>
      <c r="J328" s="40" t="s">
        <v>288</v>
      </c>
      <c r="K328" s="40" t="s">
        <v>289</v>
      </c>
      <c r="L328" s="125">
        <v>3652</v>
      </c>
      <c r="M328" s="120"/>
      <c r="N328" s="261"/>
    </row>
    <row r="329" spans="1:15" s="5" customFormat="1">
      <c r="A329" s="46"/>
      <c r="B329" s="41" t="str">
        <f t="shared" si="31"/>
        <v>X</v>
      </c>
      <c r="C329" s="41"/>
      <c r="D329" s="41"/>
      <c r="E329" s="41" t="str">
        <f t="shared" si="30"/>
        <v>X</v>
      </c>
      <c r="F329" s="41"/>
      <c r="G329" s="41"/>
      <c r="H329" s="41"/>
      <c r="I329" s="41" t="s">
        <v>1222</v>
      </c>
      <c r="J329" s="40" t="s">
        <v>290</v>
      </c>
      <c r="K329" s="40" t="s">
        <v>291</v>
      </c>
      <c r="L329" s="125">
        <v>3705</v>
      </c>
      <c r="M329" s="120"/>
      <c r="N329" s="261"/>
    </row>
    <row r="330" spans="1:15" s="5" customFormat="1">
      <c r="A330" s="46"/>
      <c r="B330" s="41" t="str">
        <f t="shared" si="31"/>
        <v>X</v>
      </c>
      <c r="C330" s="41"/>
      <c r="D330" s="41"/>
      <c r="E330" s="41" t="str">
        <f t="shared" si="30"/>
        <v>X</v>
      </c>
      <c r="F330" s="41"/>
      <c r="G330" s="41"/>
      <c r="H330" s="41"/>
      <c r="I330" s="41" t="s">
        <v>1223</v>
      </c>
      <c r="J330" s="40" t="s">
        <v>292</v>
      </c>
      <c r="K330" s="40" t="s">
        <v>293</v>
      </c>
      <c r="L330" s="125">
        <v>3871</v>
      </c>
      <c r="M330" s="120"/>
      <c r="N330" s="261"/>
    </row>
    <row r="331" spans="1:15" s="5" customFormat="1">
      <c r="A331" s="46"/>
      <c r="B331" s="41" t="str">
        <f t="shared" si="31"/>
        <v>X</v>
      </c>
      <c r="C331" s="41"/>
      <c r="D331" s="41"/>
      <c r="E331" s="41" t="str">
        <f t="shared" si="30"/>
        <v>X</v>
      </c>
      <c r="F331" s="41"/>
      <c r="G331" s="41"/>
      <c r="H331" s="41"/>
      <c r="I331" s="41" t="s">
        <v>1224</v>
      </c>
      <c r="J331" s="40" t="s">
        <v>294</v>
      </c>
      <c r="K331" s="40" t="s">
        <v>295</v>
      </c>
      <c r="L331" s="125">
        <v>3945</v>
      </c>
      <c r="M331" s="120"/>
      <c r="N331" s="261"/>
    </row>
    <row r="332" spans="1:15" s="5" customFormat="1">
      <c r="A332" s="46"/>
      <c r="B332" s="41" t="str">
        <f t="shared" si="31"/>
        <v>X</v>
      </c>
      <c r="C332" s="41" t="s">
        <v>446</v>
      </c>
      <c r="D332" s="41" t="str">
        <f t="shared" ref="D332:D387" si="32">IF(FIND("-1-",J332)&gt;0,"X","")</f>
        <v>X</v>
      </c>
      <c r="E332" s="41" t="str">
        <f t="shared" si="30"/>
        <v>X</v>
      </c>
      <c r="F332" s="41"/>
      <c r="G332" s="41"/>
      <c r="H332" s="41"/>
      <c r="I332" s="41">
        <v>0</v>
      </c>
      <c r="J332" s="40" t="s">
        <v>962</v>
      </c>
      <c r="K332" s="40" t="s">
        <v>963</v>
      </c>
      <c r="L332" s="125">
        <v>2820</v>
      </c>
      <c r="M332" s="120"/>
      <c r="N332" s="261"/>
      <c r="O332" s="89"/>
    </row>
    <row r="333" spans="1:15" s="5" customFormat="1">
      <c r="A333" s="46"/>
      <c r="B333" s="41" t="str">
        <f t="shared" si="31"/>
        <v>X</v>
      </c>
      <c r="C333" s="41"/>
      <c r="D333" s="41" t="str">
        <f t="shared" si="32"/>
        <v>X</v>
      </c>
      <c r="E333" s="41" t="str">
        <f t="shared" si="30"/>
        <v>X</v>
      </c>
      <c r="F333" s="41"/>
      <c r="G333" s="41"/>
      <c r="H333" s="41"/>
      <c r="I333" s="41" t="s">
        <v>1218</v>
      </c>
      <c r="J333" s="40" t="s">
        <v>964</v>
      </c>
      <c r="K333" s="40" t="s">
        <v>965</v>
      </c>
      <c r="L333" s="125">
        <v>3872</v>
      </c>
      <c r="M333" s="120"/>
      <c r="N333" s="261"/>
      <c r="O333" s="89"/>
    </row>
    <row r="334" spans="1:15" s="5" customFormat="1">
      <c r="A334" s="46"/>
      <c r="B334" s="41" t="str">
        <f t="shared" si="31"/>
        <v>X</v>
      </c>
      <c r="C334" s="41"/>
      <c r="D334" s="41" t="str">
        <f t="shared" si="32"/>
        <v>X</v>
      </c>
      <c r="E334" s="41" t="str">
        <f t="shared" si="30"/>
        <v>X</v>
      </c>
      <c r="F334" s="41"/>
      <c r="G334" s="41"/>
      <c r="H334" s="41"/>
      <c r="I334" s="41" t="s">
        <v>1219</v>
      </c>
      <c r="J334" s="40" t="s">
        <v>966</v>
      </c>
      <c r="K334" s="40" t="s">
        <v>967</v>
      </c>
      <c r="L334" s="125">
        <v>3926</v>
      </c>
      <c r="M334" s="120"/>
      <c r="N334" s="261"/>
      <c r="O334" s="89"/>
    </row>
    <row r="335" spans="1:15" s="5" customFormat="1">
      <c r="A335" s="46"/>
      <c r="B335" s="41" t="str">
        <f t="shared" si="31"/>
        <v>X</v>
      </c>
      <c r="C335" s="41"/>
      <c r="D335" s="41" t="str">
        <f t="shared" si="32"/>
        <v>X</v>
      </c>
      <c r="E335" s="41" t="str">
        <f t="shared" si="30"/>
        <v>X</v>
      </c>
      <c r="F335" s="41"/>
      <c r="G335" s="41"/>
      <c r="H335" s="41"/>
      <c r="I335" s="41" t="s">
        <v>1220</v>
      </c>
      <c r="J335" s="40" t="s">
        <v>968</v>
      </c>
      <c r="K335" s="40" t="s">
        <v>969</v>
      </c>
      <c r="L335" s="125">
        <v>3980</v>
      </c>
      <c r="M335" s="120"/>
      <c r="N335" s="261"/>
      <c r="O335" s="89"/>
    </row>
    <row r="336" spans="1:15" s="5" customFormat="1">
      <c r="A336" s="46"/>
      <c r="B336" s="41" t="str">
        <f t="shared" si="31"/>
        <v>X</v>
      </c>
      <c r="C336" s="41"/>
      <c r="D336" s="41" t="str">
        <f t="shared" si="32"/>
        <v>X</v>
      </c>
      <c r="E336" s="41" t="str">
        <f t="shared" si="30"/>
        <v>X</v>
      </c>
      <c r="F336" s="41"/>
      <c r="G336" s="41"/>
      <c r="H336" s="41"/>
      <c r="I336" s="41" t="s">
        <v>1221</v>
      </c>
      <c r="J336" s="40" t="s">
        <v>970</v>
      </c>
      <c r="K336" s="40" t="s">
        <v>971</v>
      </c>
      <c r="L336" s="125">
        <v>4033</v>
      </c>
      <c r="M336" s="120"/>
      <c r="N336" s="261"/>
      <c r="O336" s="89"/>
    </row>
    <row r="337" spans="1:15" s="5" customFormat="1">
      <c r="A337" s="46"/>
      <c r="B337" s="41" t="str">
        <f t="shared" si="31"/>
        <v>X</v>
      </c>
      <c r="C337" s="41"/>
      <c r="D337" s="41" t="str">
        <f t="shared" si="32"/>
        <v>X</v>
      </c>
      <c r="E337" s="41" t="str">
        <f t="shared" si="30"/>
        <v>X</v>
      </c>
      <c r="F337" s="41"/>
      <c r="G337" s="41"/>
      <c r="H337" s="41"/>
      <c r="I337" s="41" t="s">
        <v>1222</v>
      </c>
      <c r="J337" s="40" t="s">
        <v>972</v>
      </c>
      <c r="K337" s="40" t="s">
        <v>973</v>
      </c>
      <c r="L337" s="125">
        <v>4087</v>
      </c>
      <c r="M337" s="120"/>
      <c r="N337" s="261"/>
      <c r="O337" s="89"/>
    </row>
    <row r="338" spans="1:15" s="5" customFormat="1">
      <c r="A338" s="46"/>
      <c r="B338" s="41" t="str">
        <f t="shared" si="31"/>
        <v>X</v>
      </c>
      <c r="C338" s="41"/>
      <c r="D338" s="41" t="str">
        <f t="shared" si="32"/>
        <v>X</v>
      </c>
      <c r="E338" s="41" t="str">
        <f t="shared" si="30"/>
        <v>X</v>
      </c>
      <c r="F338" s="41"/>
      <c r="G338" s="41"/>
      <c r="H338" s="41"/>
      <c r="I338" s="41" t="s">
        <v>1223</v>
      </c>
      <c r="J338" s="40" t="s">
        <v>974</v>
      </c>
      <c r="K338" s="40" t="s">
        <v>975</v>
      </c>
      <c r="L338" s="125">
        <v>4253</v>
      </c>
      <c r="M338" s="120"/>
      <c r="N338" s="261"/>
      <c r="O338" s="89"/>
    </row>
    <row r="339" spans="1:15" s="5" customFormat="1">
      <c r="A339" s="46"/>
      <c r="B339" s="41" t="str">
        <f t="shared" si="31"/>
        <v>X</v>
      </c>
      <c r="C339" s="41"/>
      <c r="D339" s="41" t="str">
        <f t="shared" si="32"/>
        <v>X</v>
      </c>
      <c r="E339" s="41" t="str">
        <f t="shared" si="30"/>
        <v>X</v>
      </c>
      <c r="F339" s="41"/>
      <c r="G339" s="41"/>
      <c r="H339" s="41"/>
      <c r="I339" s="41" t="s">
        <v>1224</v>
      </c>
      <c r="J339" s="40" t="s">
        <v>976</v>
      </c>
      <c r="K339" s="40" t="s">
        <v>977</v>
      </c>
      <c r="L339" s="125">
        <v>4326</v>
      </c>
      <c r="M339" s="120"/>
      <c r="N339" s="261"/>
      <c r="O339" s="89"/>
    </row>
    <row r="340" spans="1:15" s="5" customFormat="1">
      <c r="A340" s="46"/>
      <c r="B340" s="41" t="str">
        <f t="shared" si="31"/>
        <v>X</v>
      </c>
      <c r="C340" s="41" t="s">
        <v>446</v>
      </c>
      <c r="D340" s="41"/>
      <c r="E340" s="41"/>
      <c r="F340" s="41"/>
      <c r="G340" s="41"/>
      <c r="H340" s="41" t="str">
        <f t="shared" ref="H340:H355" si="33">IF(FIND("-E-",J340)&gt;0,"X","")</f>
        <v>X</v>
      </c>
      <c r="I340" s="41">
        <v>0</v>
      </c>
      <c r="J340" s="40" t="s">
        <v>457</v>
      </c>
      <c r="K340" s="40" t="s">
        <v>458</v>
      </c>
      <c r="L340" s="125">
        <v>4544</v>
      </c>
      <c r="M340" s="120"/>
      <c r="N340" s="261"/>
    </row>
    <row r="341" spans="1:15" s="5" customFormat="1">
      <c r="A341" s="46"/>
      <c r="B341" s="41" t="str">
        <f t="shared" si="31"/>
        <v>X</v>
      </c>
      <c r="C341" s="41"/>
      <c r="D341" s="41"/>
      <c r="E341" s="41"/>
      <c r="F341" s="41"/>
      <c r="G341" s="41"/>
      <c r="H341" s="41" t="str">
        <f t="shared" si="33"/>
        <v>X</v>
      </c>
      <c r="I341" s="41" t="s">
        <v>1218</v>
      </c>
      <c r="J341" s="40" t="s">
        <v>296</v>
      </c>
      <c r="K341" s="40" t="s">
        <v>297</v>
      </c>
      <c r="L341" s="125">
        <v>5385</v>
      </c>
      <c r="M341" s="120"/>
      <c r="N341" s="261"/>
    </row>
    <row r="342" spans="1:15" s="5" customFormat="1">
      <c r="A342" s="46"/>
      <c r="B342" s="41" t="str">
        <f t="shared" si="31"/>
        <v>X</v>
      </c>
      <c r="C342" s="41"/>
      <c r="D342" s="41"/>
      <c r="E342" s="41"/>
      <c r="F342" s="41"/>
      <c r="G342" s="41"/>
      <c r="H342" s="41" t="str">
        <f t="shared" si="33"/>
        <v>X</v>
      </c>
      <c r="I342" s="41" t="s">
        <v>1219</v>
      </c>
      <c r="J342" s="40" t="s">
        <v>298</v>
      </c>
      <c r="K342" s="40" t="s">
        <v>299</v>
      </c>
      <c r="L342" s="125">
        <v>5440</v>
      </c>
      <c r="M342" s="120"/>
      <c r="N342" s="261"/>
    </row>
    <row r="343" spans="1:15" s="5" customFormat="1">
      <c r="A343" s="46"/>
      <c r="B343" s="41" t="str">
        <f t="shared" si="31"/>
        <v>X</v>
      </c>
      <c r="C343" s="41"/>
      <c r="D343" s="41"/>
      <c r="E343" s="41"/>
      <c r="F343" s="41"/>
      <c r="G343" s="41"/>
      <c r="H343" s="41" t="str">
        <f t="shared" si="33"/>
        <v>X</v>
      </c>
      <c r="I343" s="41" t="s">
        <v>1220</v>
      </c>
      <c r="J343" s="40" t="s">
        <v>300</v>
      </c>
      <c r="K343" s="40" t="s">
        <v>301</v>
      </c>
      <c r="L343" s="125">
        <v>5493</v>
      </c>
      <c r="M343" s="120"/>
      <c r="N343" s="261"/>
    </row>
    <row r="344" spans="1:15" s="5" customFormat="1">
      <c r="A344" s="46"/>
      <c r="B344" s="41" t="str">
        <f t="shared" si="31"/>
        <v>X</v>
      </c>
      <c r="C344" s="41"/>
      <c r="D344" s="41"/>
      <c r="E344" s="41"/>
      <c r="F344" s="41"/>
      <c r="G344" s="41"/>
      <c r="H344" s="41" t="str">
        <f t="shared" si="33"/>
        <v>X</v>
      </c>
      <c r="I344" s="41" t="s">
        <v>1221</v>
      </c>
      <c r="J344" s="40" t="s">
        <v>302</v>
      </c>
      <c r="K344" s="40" t="s">
        <v>303</v>
      </c>
      <c r="L344" s="125">
        <v>5546</v>
      </c>
      <c r="M344" s="120"/>
      <c r="N344" s="261"/>
    </row>
    <row r="345" spans="1:15" s="5" customFormat="1">
      <c r="A345" s="46"/>
      <c r="B345" s="41" t="str">
        <f t="shared" si="31"/>
        <v>X</v>
      </c>
      <c r="C345" s="41"/>
      <c r="D345" s="41"/>
      <c r="E345" s="41"/>
      <c r="F345" s="41"/>
      <c r="G345" s="41"/>
      <c r="H345" s="41" t="str">
        <f t="shared" si="33"/>
        <v>X</v>
      </c>
      <c r="I345" s="41" t="s">
        <v>1222</v>
      </c>
      <c r="J345" s="40" t="s">
        <v>304</v>
      </c>
      <c r="K345" s="40" t="s">
        <v>305</v>
      </c>
      <c r="L345" s="125">
        <v>5601</v>
      </c>
      <c r="M345" s="120"/>
      <c r="N345" s="261"/>
    </row>
    <row r="346" spans="1:15" s="5" customFormat="1">
      <c r="A346" s="46"/>
      <c r="B346" s="41" t="str">
        <f t="shared" si="31"/>
        <v>X</v>
      </c>
      <c r="C346" s="41"/>
      <c r="D346" s="41"/>
      <c r="E346" s="41"/>
      <c r="F346" s="41"/>
      <c r="G346" s="41"/>
      <c r="H346" s="41" t="str">
        <f t="shared" si="33"/>
        <v>X</v>
      </c>
      <c r="I346" s="41" t="s">
        <v>1223</v>
      </c>
      <c r="J346" s="40" t="s">
        <v>306</v>
      </c>
      <c r="K346" s="40" t="s">
        <v>307</v>
      </c>
      <c r="L346" s="125">
        <v>5767</v>
      </c>
      <c r="M346" s="120"/>
      <c r="N346" s="261"/>
    </row>
    <row r="347" spans="1:15" s="5" customFormat="1">
      <c r="A347" s="46"/>
      <c r="B347" s="41" t="str">
        <f t="shared" si="31"/>
        <v>X</v>
      </c>
      <c r="C347" s="41"/>
      <c r="D347" s="41"/>
      <c r="E347" s="41"/>
      <c r="F347" s="41"/>
      <c r="G347" s="41"/>
      <c r="H347" s="41" t="str">
        <f t="shared" si="33"/>
        <v>X</v>
      </c>
      <c r="I347" s="41" t="s">
        <v>1224</v>
      </c>
      <c r="J347" s="40" t="s">
        <v>308</v>
      </c>
      <c r="K347" s="40" t="s">
        <v>309</v>
      </c>
      <c r="L347" s="125">
        <v>5840</v>
      </c>
      <c r="M347" s="120"/>
      <c r="N347" s="261"/>
    </row>
    <row r="348" spans="1:15" s="5" customFormat="1">
      <c r="A348" s="46"/>
      <c r="B348" s="41" t="str">
        <f t="shared" si="31"/>
        <v>X</v>
      </c>
      <c r="C348" s="41" t="s">
        <v>446</v>
      </c>
      <c r="D348" s="41" t="str">
        <f t="shared" si="32"/>
        <v>X</v>
      </c>
      <c r="E348" s="41"/>
      <c r="F348" s="41"/>
      <c r="G348" s="41"/>
      <c r="H348" s="41" t="str">
        <f t="shared" si="33"/>
        <v>X</v>
      </c>
      <c r="I348" s="41">
        <v>0</v>
      </c>
      <c r="J348" s="40" t="s">
        <v>978</v>
      </c>
      <c r="K348" s="40" t="s">
        <v>979</v>
      </c>
      <c r="L348" s="125">
        <v>4926</v>
      </c>
      <c r="M348" s="120"/>
      <c r="N348" s="261"/>
      <c r="O348" s="89"/>
    </row>
    <row r="349" spans="1:15" s="5" customFormat="1">
      <c r="A349" s="46"/>
      <c r="B349" s="41" t="str">
        <f t="shared" si="31"/>
        <v>X</v>
      </c>
      <c r="C349" s="41"/>
      <c r="D349" s="41" t="str">
        <f t="shared" si="32"/>
        <v>X</v>
      </c>
      <c r="E349" s="41"/>
      <c r="F349" s="41"/>
      <c r="G349" s="41"/>
      <c r="H349" s="41" t="str">
        <f t="shared" si="33"/>
        <v>X</v>
      </c>
      <c r="I349" s="41" t="s">
        <v>1218</v>
      </c>
      <c r="J349" s="40" t="s">
        <v>980</v>
      </c>
      <c r="K349" s="40" t="s">
        <v>981</v>
      </c>
      <c r="L349" s="125">
        <v>5767</v>
      </c>
      <c r="M349" s="120"/>
      <c r="N349" s="261"/>
      <c r="O349" s="89"/>
    </row>
    <row r="350" spans="1:15" s="5" customFormat="1">
      <c r="A350" s="46"/>
      <c r="B350" s="41" t="str">
        <f t="shared" si="31"/>
        <v>X</v>
      </c>
      <c r="C350" s="41"/>
      <c r="D350" s="41" t="str">
        <f t="shared" si="32"/>
        <v>X</v>
      </c>
      <c r="E350" s="41"/>
      <c r="F350" s="41"/>
      <c r="G350" s="41"/>
      <c r="H350" s="41" t="str">
        <f t="shared" si="33"/>
        <v>X</v>
      </c>
      <c r="I350" s="41" t="s">
        <v>1219</v>
      </c>
      <c r="J350" s="40" t="s">
        <v>982</v>
      </c>
      <c r="K350" s="40" t="s">
        <v>983</v>
      </c>
      <c r="L350" s="125">
        <v>5821</v>
      </c>
      <c r="M350" s="120"/>
      <c r="N350" s="261"/>
      <c r="O350" s="89"/>
    </row>
    <row r="351" spans="1:15" s="5" customFormat="1">
      <c r="A351" s="46"/>
      <c r="B351" s="41" t="str">
        <f t="shared" si="31"/>
        <v>X</v>
      </c>
      <c r="C351" s="41"/>
      <c r="D351" s="41" t="str">
        <f t="shared" si="32"/>
        <v>X</v>
      </c>
      <c r="E351" s="41"/>
      <c r="F351" s="41"/>
      <c r="G351" s="41"/>
      <c r="H351" s="41" t="str">
        <f t="shared" si="33"/>
        <v>X</v>
      </c>
      <c r="I351" s="41" t="s">
        <v>1220</v>
      </c>
      <c r="J351" s="40" t="s">
        <v>984</v>
      </c>
      <c r="K351" s="40" t="s">
        <v>985</v>
      </c>
      <c r="L351" s="125">
        <v>5875</v>
      </c>
      <c r="M351" s="120"/>
      <c r="N351" s="261"/>
      <c r="O351" s="89"/>
    </row>
    <row r="352" spans="1:15" s="5" customFormat="1">
      <c r="A352" s="46"/>
      <c r="B352" s="41" t="str">
        <f t="shared" si="31"/>
        <v>X</v>
      </c>
      <c r="C352" s="41"/>
      <c r="D352" s="41" t="str">
        <f t="shared" si="32"/>
        <v>X</v>
      </c>
      <c r="E352" s="41"/>
      <c r="F352" s="41"/>
      <c r="G352" s="41"/>
      <c r="H352" s="41" t="str">
        <f t="shared" si="33"/>
        <v>X</v>
      </c>
      <c r="I352" s="41" t="s">
        <v>1221</v>
      </c>
      <c r="J352" s="40" t="s">
        <v>986</v>
      </c>
      <c r="K352" s="40" t="s">
        <v>987</v>
      </c>
      <c r="L352" s="125">
        <v>5927</v>
      </c>
      <c r="M352" s="120"/>
      <c r="N352" s="261"/>
      <c r="O352" s="89"/>
    </row>
    <row r="353" spans="1:15" s="5" customFormat="1">
      <c r="A353" s="46"/>
      <c r="B353" s="41" t="str">
        <f t="shared" si="31"/>
        <v>X</v>
      </c>
      <c r="C353" s="41"/>
      <c r="D353" s="41" t="str">
        <f t="shared" si="32"/>
        <v>X</v>
      </c>
      <c r="E353" s="41"/>
      <c r="F353" s="41"/>
      <c r="G353" s="41"/>
      <c r="H353" s="41" t="str">
        <f t="shared" si="33"/>
        <v>X</v>
      </c>
      <c r="I353" s="41" t="s">
        <v>1222</v>
      </c>
      <c r="J353" s="40" t="s">
        <v>988</v>
      </c>
      <c r="K353" s="40" t="s">
        <v>989</v>
      </c>
      <c r="L353" s="125">
        <v>5982</v>
      </c>
      <c r="M353" s="120"/>
      <c r="N353" s="261"/>
      <c r="O353" s="89"/>
    </row>
    <row r="354" spans="1:15" s="5" customFormat="1">
      <c r="A354" s="46"/>
      <c r="B354" s="41" t="str">
        <f t="shared" si="31"/>
        <v>X</v>
      </c>
      <c r="C354" s="41"/>
      <c r="D354" s="41" t="str">
        <f t="shared" si="32"/>
        <v>X</v>
      </c>
      <c r="E354" s="41"/>
      <c r="F354" s="41"/>
      <c r="G354" s="41"/>
      <c r="H354" s="41" t="str">
        <f t="shared" si="33"/>
        <v>X</v>
      </c>
      <c r="I354" s="41" t="s">
        <v>1223</v>
      </c>
      <c r="J354" s="40" t="s">
        <v>990</v>
      </c>
      <c r="K354" s="40" t="s">
        <v>991</v>
      </c>
      <c r="L354" s="125">
        <v>6148</v>
      </c>
      <c r="M354" s="120"/>
      <c r="N354" s="261"/>
      <c r="O354" s="89"/>
    </row>
    <row r="355" spans="1:15" s="5" customFormat="1">
      <c r="A355" s="46"/>
      <c r="B355" s="41" t="str">
        <f t="shared" si="31"/>
        <v>X</v>
      </c>
      <c r="C355" s="41"/>
      <c r="D355" s="41" t="str">
        <f t="shared" si="32"/>
        <v>X</v>
      </c>
      <c r="E355" s="41"/>
      <c r="F355" s="41"/>
      <c r="G355" s="41"/>
      <c r="H355" s="41" t="str">
        <f t="shared" si="33"/>
        <v>X</v>
      </c>
      <c r="I355" s="41" t="s">
        <v>1224</v>
      </c>
      <c r="J355" s="40" t="s">
        <v>992</v>
      </c>
      <c r="K355" s="40" t="s">
        <v>993</v>
      </c>
      <c r="L355" s="125">
        <v>6221</v>
      </c>
      <c r="M355" s="120"/>
      <c r="N355" s="261"/>
      <c r="O355" s="89"/>
    </row>
    <row r="356" spans="1:15" s="5" customFormat="1">
      <c r="A356" s="46"/>
      <c r="B356" s="41" t="str">
        <f t="shared" si="31"/>
        <v>X</v>
      </c>
      <c r="C356" s="41" t="s">
        <v>446</v>
      </c>
      <c r="D356" s="41"/>
      <c r="E356" s="41"/>
      <c r="F356" s="41" t="str">
        <f t="shared" ref="F356:F371" si="34">IF(FIND("-K-",J356)&gt;0,"X","")</f>
        <v>X</v>
      </c>
      <c r="G356" s="41"/>
      <c r="H356" s="41"/>
      <c r="I356" s="41">
        <v>0</v>
      </c>
      <c r="J356" s="40" t="s">
        <v>459</v>
      </c>
      <c r="K356" s="40" t="s">
        <v>460</v>
      </c>
      <c r="L356" s="125">
        <v>3861</v>
      </c>
      <c r="M356" s="120"/>
      <c r="N356" s="261"/>
    </row>
    <row r="357" spans="1:15" s="5" customFormat="1">
      <c r="A357" s="46"/>
      <c r="B357" s="41" t="str">
        <f t="shared" si="31"/>
        <v>X</v>
      </c>
      <c r="C357" s="41"/>
      <c r="D357" s="41"/>
      <c r="E357" s="41"/>
      <c r="F357" s="41" t="str">
        <f t="shared" si="34"/>
        <v>X</v>
      </c>
      <c r="G357" s="41"/>
      <c r="H357" s="41"/>
      <c r="I357" s="41" t="s">
        <v>1218</v>
      </c>
      <c r="J357" s="40" t="s">
        <v>310</v>
      </c>
      <c r="K357" s="40" t="s">
        <v>311</v>
      </c>
      <c r="L357" s="125">
        <v>4770</v>
      </c>
      <c r="M357" s="120"/>
      <c r="N357" s="261"/>
    </row>
    <row r="358" spans="1:15" s="5" customFormat="1">
      <c r="A358" s="46"/>
      <c r="B358" s="41" t="str">
        <f t="shared" si="31"/>
        <v>X</v>
      </c>
      <c r="C358" s="41"/>
      <c r="D358" s="41"/>
      <c r="E358" s="41"/>
      <c r="F358" s="41" t="str">
        <f t="shared" si="34"/>
        <v>X</v>
      </c>
      <c r="G358" s="41"/>
      <c r="H358" s="41"/>
      <c r="I358" s="41" t="s">
        <v>1219</v>
      </c>
      <c r="J358" s="40" t="s">
        <v>312</v>
      </c>
      <c r="K358" s="40" t="s">
        <v>313</v>
      </c>
      <c r="L358" s="125">
        <v>4824</v>
      </c>
      <c r="M358" s="120"/>
      <c r="N358" s="261"/>
    </row>
    <row r="359" spans="1:15" s="5" customFormat="1">
      <c r="A359" s="46"/>
      <c r="B359" s="41" t="str">
        <f t="shared" si="31"/>
        <v>X</v>
      </c>
      <c r="C359" s="41"/>
      <c r="D359" s="41"/>
      <c r="E359" s="41"/>
      <c r="F359" s="41" t="str">
        <f t="shared" si="34"/>
        <v>X</v>
      </c>
      <c r="G359" s="41"/>
      <c r="H359" s="41"/>
      <c r="I359" s="41" t="s">
        <v>1220</v>
      </c>
      <c r="J359" s="40" t="s">
        <v>314</v>
      </c>
      <c r="K359" s="40" t="s">
        <v>315</v>
      </c>
      <c r="L359" s="125">
        <v>4878</v>
      </c>
      <c r="M359" s="120"/>
      <c r="N359" s="261"/>
    </row>
    <row r="360" spans="1:15" s="5" customFormat="1">
      <c r="A360" s="46"/>
      <c r="B360" s="41" t="str">
        <f t="shared" si="31"/>
        <v>X</v>
      </c>
      <c r="C360" s="41"/>
      <c r="D360" s="41"/>
      <c r="E360" s="41"/>
      <c r="F360" s="41" t="str">
        <f t="shared" si="34"/>
        <v>X</v>
      </c>
      <c r="G360" s="41"/>
      <c r="H360" s="41"/>
      <c r="I360" s="41" t="s">
        <v>1221</v>
      </c>
      <c r="J360" s="40" t="s">
        <v>316</v>
      </c>
      <c r="K360" s="40" t="s">
        <v>317</v>
      </c>
      <c r="L360" s="125">
        <v>4931</v>
      </c>
      <c r="M360" s="120"/>
      <c r="N360" s="261"/>
    </row>
    <row r="361" spans="1:15" s="5" customFormat="1">
      <c r="A361" s="46"/>
      <c r="B361" s="41" t="str">
        <f t="shared" si="31"/>
        <v>X</v>
      </c>
      <c r="C361" s="41"/>
      <c r="D361" s="41"/>
      <c r="E361" s="41"/>
      <c r="F361" s="41" t="str">
        <f t="shared" si="34"/>
        <v>X</v>
      </c>
      <c r="G361" s="41"/>
      <c r="H361" s="41"/>
      <c r="I361" s="41" t="s">
        <v>1222</v>
      </c>
      <c r="J361" s="40" t="s">
        <v>318</v>
      </c>
      <c r="K361" s="40" t="s">
        <v>319</v>
      </c>
      <c r="L361" s="125">
        <v>4984</v>
      </c>
      <c r="M361" s="120"/>
      <c r="N361" s="261"/>
    </row>
    <row r="362" spans="1:15" s="5" customFormat="1">
      <c r="A362" s="46"/>
      <c r="B362" s="41" t="str">
        <f t="shared" si="31"/>
        <v>X</v>
      </c>
      <c r="C362" s="41"/>
      <c r="D362" s="41"/>
      <c r="E362" s="41"/>
      <c r="F362" s="41" t="str">
        <f t="shared" si="34"/>
        <v>X</v>
      </c>
      <c r="G362" s="41"/>
      <c r="H362" s="41"/>
      <c r="I362" s="41" t="s">
        <v>1223</v>
      </c>
      <c r="J362" s="40" t="s">
        <v>320</v>
      </c>
      <c r="K362" s="40" t="s">
        <v>321</v>
      </c>
      <c r="L362" s="125">
        <v>5151</v>
      </c>
      <c r="M362" s="120"/>
      <c r="N362" s="261"/>
    </row>
    <row r="363" spans="1:15" s="5" customFormat="1">
      <c r="A363" s="46"/>
      <c r="B363" s="41" t="str">
        <f t="shared" si="31"/>
        <v>X</v>
      </c>
      <c r="C363" s="41"/>
      <c r="D363" s="41"/>
      <c r="E363" s="41"/>
      <c r="F363" s="41" t="str">
        <f t="shared" si="34"/>
        <v>X</v>
      </c>
      <c r="G363" s="41"/>
      <c r="H363" s="41"/>
      <c r="I363" s="41" t="s">
        <v>1224</v>
      </c>
      <c r="J363" s="40" t="s">
        <v>322</v>
      </c>
      <c r="K363" s="40" t="s">
        <v>323</v>
      </c>
      <c r="L363" s="125">
        <v>5224</v>
      </c>
      <c r="M363" s="120"/>
      <c r="N363" s="261"/>
    </row>
    <row r="364" spans="1:15" s="5" customFormat="1">
      <c r="A364" s="46"/>
      <c r="B364" s="41" t="str">
        <f t="shared" si="31"/>
        <v>X</v>
      </c>
      <c r="C364" s="41" t="s">
        <v>446</v>
      </c>
      <c r="D364" s="41" t="str">
        <f t="shared" si="32"/>
        <v>X</v>
      </c>
      <c r="E364" s="41"/>
      <c r="F364" s="41" t="str">
        <f t="shared" si="34"/>
        <v>X</v>
      </c>
      <c r="G364" s="41"/>
      <c r="H364" s="41"/>
      <c r="I364" s="41">
        <v>0</v>
      </c>
      <c r="J364" s="40" t="s">
        <v>994</v>
      </c>
      <c r="K364" s="40" t="s">
        <v>995</v>
      </c>
      <c r="L364" s="125">
        <v>4242</v>
      </c>
      <c r="M364" s="120"/>
      <c r="N364" s="261"/>
      <c r="O364" s="89"/>
    </row>
    <row r="365" spans="1:15" s="5" customFormat="1">
      <c r="A365" s="46"/>
      <c r="B365" s="41" t="str">
        <f t="shared" si="31"/>
        <v>X</v>
      </c>
      <c r="C365" s="41"/>
      <c r="D365" s="41" t="str">
        <f t="shared" si="32"/>
        <v>X</v>
      </c>
      <c r="E365" s="41"/>
      <c r="F365" s="41" t="str">
        <f t="shared" si="34"/>
        <v>X</v>
      </c>
      <c r="G365" s="41"/>
      <c r="H365" s="41"/>
      <c r="I365" s="41" t="s">
        <v>1218</v>
      </c>
      <c r="J365" s="40" t="s">
        <v>996</v>
      </c>
      <c r="K365" s="40" t="s">
        <v>997</v>
      </c>
      <c r="L365" s="125">
        <v>5151</v>
      </c>
      <c r="M365" s="120"/>
      <c r="N365" s="261"/>
      <c r="O365" s="89"/>
    </row>
    <row r="366" spans="1:15" s="5" customFormat="1">
      <c r="A366" s="46"/>
      <c r="B366" s="41" t="str">
        <f t="shared" si="31"/>
        <v>X</v>
      </c>
      <c r="C366" s="41"/>
      <c r="D366" s="41" t="str">
        <f t="shared" si="32"/>
        <v>X</v>
      </c>
      <c r="E366" s="41"/>
      <c r="F366" s="41" t="str">
        <f t="shared" si="34"/>
        <v>X</v>
      </c>
      <c r="G366" s="41"/>
      <c r="H366" s="41"/>
      <c r="I366" s="41" t="s">
        <v>1219</v>
      </c>
      <c r="J366" s="40" t="s">
        <v>998</v>
      </c>
      <c r="K366" s="40" t="s">
        <v>999</v>
      </c>
      <c r="L366" s="125">
        <v>5205</v>
      </c>
      <c r="M366" s="120"/>
      <c r="N366" s="261"/>
      <c r="O366" s="89"/>
    </row>
    <row r="367" spans="1:15" s="5" customFormat="1">
      <c r="A367" s="46"/>
      <c r="B367" s="41" t="str">
        <f t="shared" si="31"/>
        <v>X</v>
      </c>
      <c r="C367" s="41"/>
      <c r="D367" s="41" t="str">
        <f t="shared" si="32"/>
        <v>X</v>
      </c>
      <c r="E367" s="41"/>
      <c r="F367" s="41" t="str">
        <f t="shared" si="34"/>
        <v>X</v>
      </c>
      <c r="G367" s="41"/>
      <c r="H367" s="41"/>
      <c r="I367" s="41" t="s">
        <v>1220</v>
      </c>
      <c r="J367" s="40" t="s">
        <v>1000</v>
      </c>
      <c r="K367" s="40" t="s">
        <v>1001</v>
      </c>
      <c r="L367" s="125">
        <v>5259</v>
      </c>
      <c r="M367" s="120"/>
      <c r="N367" s="261"/>
      <c r="O367" s="89"/>
    </row>
    <row r="368" spans="1:15" s="5" customFormat="1">
      <c r="A368" s="46"/>
      <c r="B368" s="41" t="str">
        <f t="shared" si="31"/>
        <v>X</v>
      </c>
      <c r="C368" s="41"/>
      <c r="D368" s="41" t="str">
        <f t="shared" si="32"/>
        <v>X</v>
      </c>
      <c r="E368" s="41"/>
      <c r="F368" s="41" t="str">
        <f t="shared" si="34"/>
        <v>X</v>
      </c>
      <c r="G368" s="41"/>
      <c r="H368" s="41"/>
      <c r="I368" s="41" t="s">
        <v>1221</v>
      </c>
      <c r="J368" s="40" t="s">
        <v>1002</v>
      </c>
      <c r="K368" s="40" t="s">
        <v>1003</v>
      </c>
      <c r="L368" s="125">
        <v>5313</v>
      </c>
      <c r="M368" s="120"/>
      <c r="N368" s="261"/>
      <c r="O368" s="89"/>
    </row>
    <row r="369" spans="1:15" s="5" customFormat="1">
      <c r="A369" s="46"/>
      <c r="B369" s="41" t="str">
        <f t="shared" si="31"/>
        <v>X</v>
      </c>
      <c r="C369" s="41"/>
      <c r="D369" s="41" t="str">
        <f t="shared" si="32"/>
        <v>X</v>
      </c>
      <c r="E369" s="41"/>
      <c r="F369" s="41" t="str">
        <f t="shared" si="34"/>
        <v>X</v>
      </c>
      <c r="G369" s="41"/>
      <c r="H369" s="41"/>
      <c r="I369" s="41" t="s">
        <v>1222</v>
      </c>
      <c r="J369" s="40" t="s">
        <v>1004</v>
      </c>
      <c r="K369" s="40" t="s">
        <v>1005</v>
      </c>
      <c r="L369" s="125">
        <v>5366</v>
      </c>
      <c r="M369" s="120"/>
      <c r="N369" s="261"/>
      <c r="O369" s="89"/>
    </row>
    <row r="370" spans="1:15" s="5" customFormat="1">
      <c r="A370" s="46"/>
      <c r="B370" s="41" t="str">
        <f t="shared" si="31"/>
        <v>X</v>
      </c>
      <c r="C370" s="41"/>
      <c r="D370" s="41" t="str">
        <f t="shared" si="32"/>
        <v>X</v>
      </c>
      <c r="E370" s="41"/>
      <c r="F370" s="41" t="str">
        <f t="shared" si="34"/>
        <v>X</v>
      </c>
      <c r="G370" s="41"/>
      <c r="H370" s="41"/>
      <c r="I370" s="41" t="s">
        <v>1223</v>
      </c>
      <c r="J370" s="40" t="s">
        <v>1006</v>
      </c>
      <c r="K370" s="40" t="s">
        <v>1007</v>
      </c>
      <c r="L370" s="125">
        <v>5534</v>
      </c>
      <c r="M370" s="120"/>
      <c r="N370" s="261"/>
      <c r="O370" s="89"/>
    </row>
    <row r="371" spans="1:15" s="5" customFormat="1">
      <c r="A371" s="46"/>
      <c r="B371" s="41" t="str">
        <f t="shared" si="31"/>
        <v>X</v>
      </c>
      <c r="C371" s="41"/>
      <c r="D371" s="41" t="str">
        <f t="shared" si="32"/>
        <v>X</v>
      </c>
      <c r="E371" s="41"/>
      <c r="F371" s="41" t="str">
        <f t="shared" si="34"/>
        <v>X</v>
      </c>
      <c r="G371" s="41"/>
      <c r="H371" s="41"/>
      <c r="I371" s="41" t="s">
        <v>1224</v>
      </c>
      <c r="J371" s="40" t="s">
        <v>1008</v>
      </c>
      <c r="K371" s="40" t="s">
        <v>1009</v>
      </c>
      <c r="L371" s="125">
        <v>5605</v>
      </c>
      <c r="M371" s="120"/>
      <c r="N371" s="261"/>
      <c r="O371" s="89"/>
    </row>
    <row r="372" spans="1:15" s="5" customFormat="1">
      <c r="A372" s="46"/>
      <c r="B372" s="41" t="str">
        <f t="shared" si="31"/>
        <v>X</v>
      </c>
      <c r="C372" s="41" t="s">
        <v>446</v>
      </c>
      <c r="D372" s="41"/>
      <c r="E372" s="41"/>
      <c r="F372" s="41"/>
      <c r="G372" s="41" t="str">
        <f t="shared" ref="G372:G387" si="35">IF(FIND("-P-",J372)&gt;0,"X","")</f>
        <v>X</v>
      </c>
      <c r="H372" s="41"/>
      <c r="I372" s="41">
        <v>0</v>
      </c>
      <c r="J372" s="40" t="s">
        <v>461</v>
      </c>
      <c r="K372" s="40" t="s">
        <v>462</v>
      </c>
      <c r="L372" s="125">
        <v>4078</v>
      </c>
      <c r="M372" s="120"/>
      <c r="N372" s="261"/>
    </row>
    <row r="373" spans="1:15" s="5" customFormat="1">
      <c r="A373" s="46"/>
      <c r="B373" s="41" t="str">
        <f t="shared" si="31"/>
        <v>X</v>
      </c>
      <c r="C373" s="41"/>
      <c r="D373" s="41"/>
      <c r="E373" s="41"/>
      <c r="F373" s="41"/>
      <c r="G373" s="41" t="str">
        <f t="shared" si="35"/>
        <v>X</v>
      </c>
      <c r="H373" s="41"/>
      <c r="I373" s="41" t="s">
        <v>1218</v>
      </c>
      <c r="J373" s="40" t="s">
        <v>324</v>
      </c>
      <c r="K373" s="40" t="s">
        <v>325</v>
      </c>
      <c r="L373" s="125">
        <v>4965</v>
      </c>
      <c r="M373" s="120"/>
      <c r="N373" s="261"/>
    </row>
    <row r="374" spans="1:15" s="5" customFormat="1">
      <c r="A374" s="46"/>
      <c r="B374" s="41" t="str">
        <f t="shared" si="31"/>
        <v>X</v>
      </c>
      <c r="C374" s="41"/>
      <c r="D374" s="41"/>
      <c r="E374" s="41"/>
      <c r="F374" s="41"/>
      <c r="G374" s="41" t="str">
        <f t="shared" si="35"/>
        <v>X</v>
      </c>
      <c r="H374" s="41"/>
      <c r="I374" s="41" t="s">
        <v>1219</v>
      </c>
      <c r="J374" s="40" t="s">
        <v>326</v>
      </c>
      <c r="K374" s="40" t="s">
        <v>327</v>
      </c>
      <c r="L374" s="125">
        <v>5019</v>
      </c>
      <c r="M374" s="120"/>
      <c r="N374" s="261"/>
    </row>
    <row r="375" spans="1:15" s="5" customFormat="1">
      <c r="A375" s="46"/>
      <c r="B375" s="41" t="str">
        <f t="shared" si="31"/>
        <v>X</v>
      </c>
      <c r="C375" s="41"/>
      <c r="D375" s="41"/>
      <c r="E375" s="41"/>
      <c r="F375" s="41"/>
      <c r="G375" s="41" t="str">
        <f t="shared" si="35"/>
        <v>X</v>
      </c>
      <c r="H375" s="41"/>
      <c r="I375" s="41" t="s">
        <v>1220</v>
      </c>
      <c r="J375" s="40" t="s">
        <v>328</v>
      </c>
      <c r="K375" s="40" t="s">
        <v>329</v>
      </c>
      <c r="L375" s="125">
        <v>5073</v>
      </c>
      <c r="M375" s="120"/>
      <c r="N375" s="261"/>
    </row>
    <row r="376" spans="1:15" s="5" customFormat="1">
      <c r="A376" s="46"/>
      <c r="B376" s="41" t="str">
        <f t="shared" si="31"/>
        <v>X</v>
      </c>
      <c r="C376" s="41"/>
      <c r="D376" s="41"/>
      <c r="E376" s="41"/>
      <c r="F376" s="41"/>
      <c r="G376" s="41" t="str">
        <f t="shared" si="35"/>
        <v>X</v>
      </c>
      <c r="H376" s="41"/>
      <c r="I376" s="41" t="s">
        <v>1221</v>
      </c>
      <c r="J376" s="40" t="s">
        <v>330</v>
      </c>
      <c r="K376" s="40" t="s">
        <v>331</v>
      </c>
      <c r="L376" s="125">
        <v>5127</v>
      </c>
      <c r="M376" s="120"/>
      <c r="N376" s="261"/>
    </row>
    <row r="377" spans="1:15" s="5" customFormat="1">
      <c r="A377" s="46"/>
      <c r="B377" s="41" t="str">
        <f t="shared" si="31"/>
        <v>X</v>
      </c>
      <c r="C377" s="41"/>
      <c r="D377" s="41"/>
      <c r="E377" s="41"/>
      <c r="F377" s="41"/>
      <c r="G377" s="41" t="str">
        <f t="shared" si="35"/>
        <v>X</v>
      </c>
      <c r="H377" s="41"/>
      <c r="I377" s="41" t="s">
        <v>1222</v>
      </c>
      <c r="J377" s="40" t="s">
        <v>332</v>
      </c>
      <c r="K377" s="40" t="s">
        <v>333</v>
      </c>
      <c r="L377" s="125">
        <v>5180</v>
      </c>
      <c r="M377" s="120"/>
      <c r="N377" s="261"/>
    </row>
    <row r="378" spans="1:15" s="5" customFormat="1">
      <c r="A378" s="46"/>
      <c r="B378" s="41" t="str">
        <f t="shared" si="31"/>
        <v>X</v>
      </c>
      <c r="C378" s="41"/>
      <c r="D378" s="41"/>
      <c r="E378" s="41"/>
      <c r="F378" s="41"/>
      <c r="G378" s="41" t="str">
        <f t="shared" si="35"/>
        <v>X</v>
      </c>
      <c r="H378" s="41"/>
      <c r="I378" s="41" t="s">
        <v>1223</v>
      </c>
      <c r="J378" s="40" t="s">
        <v>334</v>
      </c>
      <c r="K378" s="40" t="s">
        <v>335</v>
      </c>
      <c r="L378" s="125">
        <v>5348</v>
      </c>
      <c r="M378" s="120"/>
      <c r="N378" s="261"/>
    </row>
    <row r="379" spans="1:15" s="5" customFormat="1">
      <c r="A379" s="46"/>
      <c r="B379" s="41" t="str">
        <f t="shared" si="31"/>
        <v>X</v>
      </c>
      <c r="C379" s="41"/>
      <c r="D379" s="41"/>
      <c r="E379" s="41"/>
      <c r="F379" s="41"/>
      <c r="G379" s="41" t="str">
        <f t="shared" si="35"/>
        <v>X</v>
      </c>
      <c r="H379" s="41"/>
      <c r="I379" s="41" t="s">
        <v>1224</v>
      </c>
      <c r="J379" s="40" t="s">
        <v>336</v>
      </c>
      <c r="K379" s="40" t="s">
        <v>337</v>
      </c>
      <c r="L379" s="125">
        <v>5419</v>
      </c>
      <c r="M379" s="120"/>
      <c r="N379" s="261"/>
    </row>
    <row r="380" spans="1:15" s="5" customFormat="1">
      <c r="A380" s="46"/>
      <c r="B380" s="41" t="str">
        <f t="shared" si="31"/>
        <v>X</v>
      </c>
      <c r="C380" s="41" t="s">
        <v>446</v>
      </c>
      <c r="D380" s="41" t="str">
        <f t="shared" si="32"/>
        <v>X</v>
      </c>
      <c r="E380" s="41"/>
      <c r="F380" s="41"/>
      <c r="G380" s="41" t="str">
        <f t="shared" si="35"/>
        <v>X</v>
      </c>
      <c r="H380" s="41"/>
      <c r="I380" s="41">
        <v>0</v>
      </c>
      <c r="J380" s="40" t="s">
        <v>1010</v>
      </c>
      <c r="K380" s="40" t="s">
        <v>1011</v>
      </c>
      <c r="L380" s="125">
        <v>4459</v>
      </c>
      <c r="M380" s="120"/>
      <c r="N380" s="261"/>
      <c r="O380" s="89"/>
    </row>
    <row r="381" spans="1:15" s="5" customFormat="1">
      <c r="A381" s="46"/>
      <c r="B381" s="41" t="str">
        <f t="shared" si="31"/>
        <v>X</v>
      </c>
      <c r="C381" s="41"/>
      <c r="D381" s="41" t="str">
        <f t="shared" si="32"/>
        <v>X</v>
      </c>
      <c r="E381" s="41"/>
      <c r="F381" s="41"/>
      <c r="G381" s="41" t="str">
        <f t="shared" si="35"/>
        <v>X</v>
      </c>
      <c r="H381" s="41"/>
      <c r="I381" s="41" t="s">
        <v>1218</v>
      </c>
      <c r="J381" s="40" t="s">
        <v>1012</v>
      </c>
      <c r="K381" s="40" t="s">
        <v>1013</v>
      </c>
      <c r="L381" s="125">
        <v>5348</v>
      </c>
      <c r="M381" s="120"/>
      <c r="N381" s="261"/>
      <c r="O381" s="89"/>
    </row>
    <row r="382" spans="1:15" s="5" customFormat="1">
      <c r="A382" s="46"/>
      <c r="B382" s="41" t="str">
        <f t="shared" si="31"/>
        <v>X</v>
      </c>
      <c r="C382" s="41"/>
      <c r="D382" s="41" t="str">
        <f t="shared" si="32"/>
        <v>X</v>
      </c>
      <c r="E382" s="41"/>
      <c r="F382" s="41"/>
      <c r="G382" s="41" t="str">
        <f t="shared" si="35"/>
        <v>X</v>
      </c>
      <c r="H382" s="41"/>
      <c r="I382" s="41" t="s">
        <v>1219</v>
      </c>
      <c r="J382" s="40" t="s">
        <v>1014</v>
      </c>
      <c r="K382" s="40" t="s">
        <v>1015</v>
      </c>
      <c r="L382" s="125">
        <v>5400</v>
      </c>
      <c r="M382" s="120"/>
      <c r="N382" s="261"/>
      <c r="O382" s="89"/>
    </row>
    <row r="383" spans="1:15" s="5" customFormat="1">
      <c r="A383" s="46"/>
      <c r="B383" s="41" t="str">
        <f t="shared" si="31"/>
        <v>X</v>
      </c>
      <c r="C383" s="41"/>
      <c r="D383" s="41" t="str">
        <f t="shared" si="32"/>
        <v>X</v>
      </c>
      <c r="E383" s="41"/>
      <c r="F383" s="41"/>
      <c r="G383" s="41" t="str">
        <f t="shared" si="35"/>
        <v>X</v>
      </c>
      <c r="H383" s="41"/>
      <c r="I383" s="41" t="s">
        <v>1220</v>
      </c>
      <c r="J383" s="40" t="s">
        <v>1016</v>
      </c>
      <c r="K383" s="40" t="s">
        <v>1017</v>
      </c>
      <c r="L383" s="125">
        <v>5454</v>
      </c>
      <c r="M383" s="120"/>
      <c r="N383" s="261"/>
      <c r="O383" s="89"/>
    </row>
    <row r="384" spans="1:15" s="5" customFormat="1">
      <c r="A384" s="46"/>
      <c r="B384" s="41" t="str">
        <f t="shared" si="31"/>
        <v>X</v>
      </c>
      <c r="C384" s="41"/>
      <c r="D384" s="41" t="str">
        <f t="shared" si="32"/>
        <v>X</v>
      </c>
      <c r="E384" s="41"/>
      <c r="F384" s="41"/>
      <c r="G384" s="41" t="str">
        <f t="shared" si="35"/>
        <v>X</v>
      </c>
      <c r="H384" s="41"/>
      <c r="I384" s="41" t="s">
        <v>1221</v>
      </c>
      <c r="J384" s="40" t="s">
        <v>1018</v>
      </c>
      <c r="K384" s="40" t="s">
        <v>1019</v>
      </c>
      <c r="L384" s="125">
        <v>5508</v>
      </c>
      <c r="M384" s="120"/>
      <c r="N384" s="261"/>
      <c r="O384" s="89"/>
    </row>
    <row r="385" spans="1:15" s="5" customFormat="1">
      <c r="A385" s="46"/>
      <c r="B385" s="41" t="str">
        <f t="shared" si="31"/>
        <v>X</v>
      </c>
      <c r="C385" s="41"/>
      <c r="D385" s="41" t="str">
        <f t="shared" si="32"/>
        <v>X</v>
      </c>
      <c r="E385" s="41"/>
      <c r="F385" s="41"/>
      <c r="G385" s="41" t="str">
        <f t="shared" si="35"/>
        <v>X</v>
      </c>
      <c r="H385" s="41"/>
      <c r="I385" s="41" t="s">
        <v>1222</v>
      </c>
      <c r="J385" s="40" t="s">
        <v>1020</v>
      </c>
      <c r="K385" s="40" t="s">
        <v>1021</v>
      </c>
      <c r="L385" s="125">
        <v>5562</v>
      </c>
      <c r="M385" s="120"/>
      <c r="N385" s="261"/>
      <c r="O385" s="89"/>
    </row>
    <row r="386" spans="1:15" s="5" customFormat="1">
      <c r="A386" s="46"/>
      <c r="B386" s="41" t="str">
        <f t="shared" si="31"/>
        <v>X</v>
      </c>
      <c r="C386" s="41"/>
      <c r="D386" s="41" t="str">
        <f t="shared" si="32"/>
        <v>X</v>
      </c>
      <c r="E386" s="41"/>
      <c r="F386" s="41"/>
      <c r="G386" s="41" t="str">
        <f t="shared" si="35"/>
        <v>X</v>
      </c>
      <c r="H386" s="41"/>
      <c r="I386" s="41" t="s">
        <v>1223</v>
      </c>
      <c r="J386" s="40" t="s">
        <v>1022</v>
      </c>
      <c r="K386" s="40" t="s">
        <v>1023</v>
      </c>
      <c r="L386" s="125">
        <v>5729</v>
      </c>
      <c r="M386" s="120"/>
      <c r="N386" s="261"/>
      <c r="O386" s="89"/>
    </row>
    <row r="387" spans="1:15" s="5" customFormat="1">
      <c r="A387" s="46"/>
      <c r="B387" s="41" t="str">
        <f t="shared" si="31"/>
        <v>X</v>
      </c>
      <c r="C387" s="41"/>
      <c r="D387" s="41" t="str">
        <f t="shared" si="32"/>
        <v>X</v>
      </c>
      <c r="E387" s="41"/>
      <c r="F387" s="41"/>
      <c r="G387" s="41" t="str">
        <f t="shared" si="35"/>
        <v>X</v>
      </c>
      <c r="H387" s="41"/>
      <c r="I387" s="41" t="s">
        <v>1224</v>
      </c>
      <c r="J387" s="40" t="s">
        <v>1024</v>
      </c>
      <c r="K387" s="40" t="s">
        <v>1025</v>
      </c>
      <c r="L387" s="125">
        <v>5800</v>
      </c>
      <c r="M387" s="120"/>
      <c r="N387" s="261"/>
      <c r="O387" s="89"/>
    </row>
    <row r="388" spans="1:15" s="5" customFormat="1">
      <c r="A388" s="46" t="str">
        <f>IF(FIND("HP2-",J388)&gt;0,"X","")</f>
        <v>X</v>
      </c>
      <c r="B388" s="41"/>
      <c r="C388" s="41" t="s">
        <v>446</v>
      </c>
      <c r="D388" s="41"/>
      <c r="E388" s="41" t="str">
        <f t="shared" ref="E388:E403" si="36">IF(FIND("-A-",J388)&gt;0,"X","")</f>
        <v>X</v>
      </c>
      <c r="F388" s="41"/>
      <c r="G388" s="41"/>
      <c r="H388" s="41"/>
      <c r="I388" s="41">
        <v>0</v>
      </c>
      <c r="J388" s="40" t="s">
        <v>427</v>
      </c>
      <c r="K388" s="40" t="s">
        <v>428</v>
      </c>
      <c r="L388" s="125">
        <v>2396</v>
      </c>
      <c r="M388" s="120"/>
      <c r="N388" s="261"/>
    </row>
    <row r="389" spans="1:15" s="5" customFormat="1">
      <c r="A389" s="46" t="str">
        <f t="shared" ref="A389:A451" si="37">IF(FIND("HP2-",J389)&gt;0,"X","")</f>
        <v>X</v>
      </c>
      <c r="B389" s="41"/>
      <c r="C389" s="41"/>
      <c r="D389" s="41"/>
      <c r="E389" s="41" t="str">
        <f t="shared" si="36"/>
        <v>X</v>
      </c>
      <c r="F389" s="41"/>
      <c r="G389" s="41"/>
      <c r="H389" s="41"/>
      <c r="I389" s="41" t="s">
        <v>1218</v>
      </c>
      <c r="J389" s="40" t="s">
        <v>338</v>
      </c>
      <c r="K389" s="40" t="s">
        <v>339</v>
      </c>
      <c r="L389" s="125">
        <v>3442</v>
      </c>
      <c r="M389" s="120"/>
      <c r="N389" s="261"/>
    </row>
    <row r="390" spans="1:15" s="5" customFormat="1">
      <c r="A390" s="46" t="str">
        <f t="shared" si="37"/>
        <v>X</v>
      </c>
      <c r="B390" s="41"/>
      <c r="C390" s="41"/>
      <c r="D390" s="41"/>
      <c r="E390" s="41" t="str">
        <f t="shared" si="36"/>
        <v>X</v>
      </c>
      <c r="F390" s="41"/>
      <c r="G390" s="41"/>
      <c r="H390" s="41"/>
      <c r="I390" s="41" t="s">
        <v>1219</v>
      </c>
      <c r="J390" s="40" t="s">
        <v>340</v>
      </c>
      <c r="K390" s="40" t="s">
        <v>341</v>
      </c>
      <c r="L390" s="125">
        <v>3489</v>
      </c>
      <c r="M390" s="120"/>
      <c r="N390" s="261"/>
    </row>
    <row r="391" spans="1:15" s="5" customFormat="1">
      <c r="A391" s="46" t="str">
        <f t="shared" si="37"/>
        <v>X</v>
      </c>
      <c r="B391" s="41"/>
      <c r="C391" s="41"/>
      <c r="D391" s="41"/>
      <c r="E391" s="41" t="str">
        <f t="shared" si="36"/>
        <v>X</v>
      </c>
      <c r="F391" s="41"/>
      <c r="G391" s="41"/>
      <c r="H391" s="41"/>
      <c r="I391" s="41" t="s">
        <v>1220</v>
      </c>
      <c r="J391" s="40" t="s">
        <v>342</v>
      </c>
      <c r="K391" s="40" t="s">
        <v>343</v>
      </c>
      <c r="L391" s="125">
        <v>3535</v>
      </c>
      <c r="M391" s="120"/>
      <c r="N391" s="261"/>
    </row>
    <row r="392" spans="1:15" s="5" customFormat="1">
      <c r="A392" s="46" t="str">
        <f t="shared" si="37"/>
        <v>X</v>
      </c>
      <c r="B392" s="41"/>
      <c r="C392" s="41"/>
      <c r="D392" s="41"/>
      <c r="E392" s="41" t="str">
        <f t="shared" si="36"/>
        <v>X</v>
      </c>
      <c r="F392" s="41"/>
      <c r="G392" s="41"/>
      <c r="H392" s="41"/>
      <c r="I392" s="41" t="s">
        <v>1221</v>
      </c>
      <c r="J392" s="40" t="s">
        <v>344</v>
      </c>
      <c r="K392" s="40" t="s">
        <v>345</v>
      </c>
      <c r="L392" s="125">
        <v>3583</v>
      </c>
      <c r="M392" s="120"/>
      <c r="N392" s="261"/>
    </row>
    <row r="393" spans="1:15" s="5" customFormat="1">
      <c r="A393" s="46" t="str">
        <f t="shared" si="37"/>
        <v>X</v>
      </c>
      <c r="B393" s="41"/>
      <c r="C393" s="41"/>
      <c r="D393" s="41"/>
      <c r="E393" s="41" t="str">
        <f t="shared" si="36"/>
        <v>X</v>
      </c>
      <c r="F393" s="41"/>
      <c r="G393" s="41"/>
      <c r="H393" s="41"/>
      <c r="I393" s="41" t="s">
        <v>1222</v>
      </c>
      <c r="J393" s="40" t="s">
        <v>346</v>
      </c>
      <c r="K393" s="40" t="s">
        <v>347</v>
      </c>
      <c r="L393" s="125">
        <v>3629</v>
      </c>
      <c r="M393" s="120"/>
      <c r="N393" s="261"/>
    </row>
    <row r="394" spans="1:15" s="5" customFormat="1">
      <c r="A394" s="46" t="str">
        <f t="shared" si="37"/>
        <v>X</v>
      </c>
      <c r="B394" s="41"/>
      <c r="C394" s="41"/>
      <c r="D394" s="41"/>
      <c r="E394" s="41" t="str">
        <f t="shared" si="36"/>
        <v>X</v>
      </c>
      <c r="F394" s="41"/>
      <c r="G394" s="41"/>
      <c r="H394" s="41"/>
      <c r="I394" s="41" t="s">
        <v>1223</v>
      </c>
      <c r="J394" s="40" t="s">
        <v>348</v>
      </c>
      <c r="K394" s="40" t="s">
        <v>349</v>
      </c>
      <c r="L394" s="125">
        <v>3789</v>
      </c>
      <c r="M394" s="120"/>
      <c r="N394" s="261"/>
    </row>
    <row r="395" spans="1:15" s="5" customFormat="1">
      <c r="A395" s="46" t="str">
        <f t="shared" si="37"/>
        <v>X</v>
      </c>
      <c r="B395" s="41"/>
      <c r="C395" s="41"/>
      <c r="D395" s="41"/>
      <c r="E395" s="41" t="str">
        <f t="shared" si="36"/>
        <v>X</v>
      </c>
      <c r="F395" s="41"/>
      <c r="G395" s="41"/>
      <c r="H395" s="41"/>
      <c r="I395" s="41" t="s">
        <v>1224</v>
      </c>
      <c r="J395" s="40" t="s">
        <v>350</v>
      </c>
      <c r="K395" s="40" t="s">
        <v>351</v>
      </c>
      <c r="L395" s="125">
        <v>3855</v>
      </c>
      <c r="M395" s="120"/>
      <c r="N395" s="261"/>
    </row>
    <row r="396" spans="1:15" s="5" customFormat="1">
      <c r="A396" s="46" t="str">
        <f t="shared" si="37"/>
        <v>X</v>
      </c>
      <c r="B396" s="41"/>
      <c r="C396" s="41" t="s">
        <v>446</v>
      </c>
      <c r="D396" s="41" t="str">
        <f t="shared" ref="D396:D451" si="38">IF(FIND("-1-",J396)&gt;0,"X","")</f>
        <v>X</v>
      </c>
      <c r="E396" s="41" t="str">
        <f t="shared" si="36"/>
        <v>X</v>
      </c>
      <c r="F396" s="41"/>
      <c r="G396" s="41"/>
      <c r="H396" s="41"/>
      <c r="I396" s="41">
        <v>0</v>
      </c>
      <c r="J396" s="40" t="s">
        <v>1026</v>
      </c>
      <c r="K396" s="40" t="s">
        <v>1027</v>
      </c>
      <c r="L396" s="125">
        <v>2777</v>
      </c>
      <c r="M396" s="120"/>
      <c r="N396" s="261"/>
      <c r="O396" s="89"/>
    </row>
    <row r="397" spans="1:15" s="5" customFormat="1">
      <c r="A397" s="46" t="str">
        <f t="shared" si="37"/>
        <v>X</v>
      </c>
      <c r="B397" s="41"/>
      <c r="C397" s="41"/>
      <c r="D397" s="41" t="str">
        <f t="shared" si="38"/>
        <v>X</v>
      </c>
      <c r="E397" s="41" t="str">
        <f t="shared" si="36"/>
        <v>X</v>
      </c>
      <c r="F397" s="41"/>
      <c r="G397" s="41"/>
      <c r="H397" s="41"/>
      <c r="I397" s="41" t="s">
        <v>1218</v>
      </c>
      <c r="J397" s="40" t="s">
        <v>1028</v>
      </c>
      <c r="K397" s="40" t="s">
        <v>1029</v>
      </c>
      <c r="L397" s="125">
        <v>3824</v>
      </c>
      <c r="M397" s="120"/>
      <c r="N397" s="261"/>
      <c r="O397" s="89"/>
    </row>
    <row r="398" spans="1:15" s="5" customFormat="1">
      <c r="A398" s="46" t="str">
        <f t="shared" si="37"/>
        <v>X</v>
      </c>
      <c r="B398" s="41"/>
      <c r="C398" s="41"/>
      <c r="D398" s="41" t="str">
        <f t="shared" si="38"/>
        <v>X</v>
      </c>
      <c r="E398" s="41" t="str">
        <f t="shared" si="36"/>
        <v>X</v>
      </c>
      <c r="F398" s="41"/>
      <c r="G398" s="41"/>
      <c r="H398" s="41"/>
      <c r="I398" s="41" t="s">
        <v>1219</v>
      </c>
      <c r="J398" s="40" t="s">
        <v>1030</v>
      </c>
      <c r="K398" s="40" t="s">
        <v>1031</v>
      </c>
      <c r="L398" s="125">
        <v>3870</v>
      </c>
      <c r="M398" s="120"/>
      <c r="N398" s="261"/>
      <c r="O398" s="89"/>
    </row>
    <row r="399" spans="1:15" s="5" customFormat="1">
      <c r="A399" s="46" t="str">
        <f t="shared" si="37"/>
        <v>X</v>
      </c>
      <c r="B399" s="41"/>
      <c r="C399" s="41"/>
      <c r="D399" s="41" t="str">
        <f t="shared" si="38"/>
        <v>X</v>
      </c>
      <c r="E399" s="41" t="str">
        <f t="shared" si="36"/>
        <v>X</v>
      </c>
      <c r="F399" s="41"/>
      <c r="G399" s="41"/>
      <c r="H399" s="41"/>
      <c r="I399" s="41" t="s">
        <v>1220</v>
      </c>
      <c r="J399" s="40" t="s">
        <v>1032</v>
      </c>
      <c r="K399" s="40" t="s">
        <v>1033</v>
      </c>
      <c r="L399" s="125">
        <v>3918</v>
      </c>
      <c r="M399" s="120"/>
      <c r="N399" s="261"/>
      <c r="O399" s="89"/>
    </row>
    <row r="400" spans="1:15" s="5" customFormat="1">
      <c r="A400" s="46" t="str">
        <f t="shared" si="37"/>
        <v>X</v>
      </c>
      <c r="B400" s="41"/>
      <c r="C400" s="41"/>
      <c r="D400" s="41" t="str">
        <f t="shared" si="38"/>
        <v>X</v>
      </c>
      <c r="E400" s="41" t="str">
        <f t="shared" si="36"/>
        <v>X</v>
      </c>
      <c r="F400" s="41"/>
      <c r="G400" s="41"/>
      <c r="H400" s="41"/>
      <c r="I400" s="41" t="s">
        <v>1221</v>
      </c>
      <c r="J400" s="40" t="s">
        <v>1034</v>
      </c>
      <c r="K400" s="40" t="s">
        <v>1035</v>
      </c>
      <c r="L400" s="125">
        <v>3964</v>
      </c>
      <c r="M400" s="120"/>
      <c r="N400" s="261"/>
      <c r="O400" s="89"/>
    </row>
    <row r="401" spans="1:15" s="5" customFormat="1">
      <c r="A401" s="46" t="str">
        <f t="shared" si="37"/>
        <v>X</v>
      </c>
      <c r="B401" s="41"/>
      <c r="C401" s="41"/>
      <c r="D401" s="41" t="str">
        <f t="shared" si="38"/>
        <v>X</v>
      </c>
      <c r="E401" s="41" t="str">
        <f t="shared" si="36"/>
        <v>X</v>
      </c>
      <c r="F401" s="41"/>
      <c r="G401" s="41"/>
      <c r="H401" s="41"/>
      <c r="I401" s="41" t="s">
        <v>1222</v>
      </c>
      <c r="J401" s="40" t="s">
        <v>1036</v>
      </c>
      <c r="K401" s="40" t="s">
        <v>1037</v>
      </c>
      <c r="L401" s="125">
        <v>4011</v>
      </c>
      <c r="M401" s="120"/>
      <c r="N401" s="261"/>
      <c r="O401" s="89"/>
    </row>
    <row r="402" spans="1:15" s="5" customFormat="1">
      <c r="A402" s="46" t="str">
        <f t="shared" si="37"/>
        <v>X</v>
      </c>
      <c r="B402" s="41"/>
      <c r="C402" s="41"/>
      <c r="D402" s="41" t="str">
        <f t="shared" si="38"/>
        <v>X</v>
      </c>
      <c r="E402" s="41" t="str">
        <f t="shared" si="36"/>
        <v>X</v>
      </c>
      <c r="F402" s="41"/>
      <c r="G402" s="41"/>
      <c r="H402" s="41"/>
      <c r="I402" s="41" t="s">
        <v>1223</v>
      </c>
      <c r="J402" s="40" t="s">
        <v>1038</v>
      </c>
      <c r="K402" s="40" t="s">
        <v>1039</v>
      </c>
      <c r="L402" s="125">
        <v>4171</v>
      </c>
      <c r="M402" s="120"/>
      <c r="N402" s="261"/>
      <c r="O402" s="89"/>
    </row>
    <row r="403" spans="1:15" s="5" customFormat="1">
      <c r="A403" s="46" t="str">
        <f t="shared" si="37"/>
        <v>X</v>
      </c>
      <c r="B403" s="41"/>
      <c r="C403" s="41"/>
      <c r="D403" s="41" t="str">
        <f t="shared" si="38"/>
        <v>X</v>
      </c>
      <c r="E403" s="41" t="str">
        <f t="shared" si="36"/>
        <v>X</v>
      </c>
      <c r="F403" s="41"/>
      <c r="G403" s="41"/>
      <c r="H403" s="41"/>
      <c r="I403" s="41" t="s">
        <v>1224</v>
      </c>
      <c r="J403" s="40" t="s">
        <v>1040</v>
      </c>
      <c r="K403" s="40" t="s">
        <v>1041</v>
      </c>
      <c r="L403" s="125">
        <v>4236</v>
      </c>
      <c r="M403" s="120"/>
      <c r="N403" s="261"/>
      <c r="O403" s="89"/>
    </row>
    <row r="404" spans="1:15" s="5" customFormat="1">
      <c r="A404" s="46" t="str">
        <f t="shared" si="37"/>
        <v>X</v>
      </c>
      <c r="B404" s="41"/>
      <c r="C404" s="41" t="s">
        <v>446</v>
      </c>
      <c r="D404" s="41"/>
      <c r="E404" s="41"/>
      <c r="F404" s="41"/>
      <c r="G404" s="41"/>
      <c r="H404" s="41" t="str">
        <f t="shared" ref="H404:H419" si="39">IF(FIND("-E-",J404)&gt;0,"X","")</f>
        <v>X</v>
      </c>
      <c r="I404" s="41">
        <v>0</v>
      </c>
      <c r="J404" s="40" t="s">
        <v>429</v>
      </c>
      <c r="K404" s="40" t="s">
        <v>430</v>
      </c>
      <c r="L404" s="125">
        <v>4151</v>
      </c>
      <c r="M404" s="120"/>
      <c r="N404" s="261"/>
    </row>
    <row r="405" spans="1:15" s="5" customFormat="1">
      <c r="A405" s="46" t="str">
        <f t="shared" si="37"/>
        <v>X</v>
      </c>
      <c r="B405" s="41"/>
      <c r="C405" s="41"/>
      <c r="D405" s="41"/>
      <c r="E405" s="41"/>
      <c r="F405" s="41"/>
      <c r="G405" s="41"/>
      <c r="H405" s="41" t="str">
        <f t="shared" si="39"/>
        <v>X</v>
      </c>
      <c r="I405" s="41" t="s">
        <v>1218</v>
      </c>
      <c r="J405" s="40" t="s">
        <v>352</v>
      </c>
      <c r="K405" s="40" t="s">
        <v>353</v>
      </c>
      <c r="L405" s="125">
        <v>5022</v>
      </c>
      <c r="M405" s="120"/>
      <c r="N405" s="261"/>
    </row>
    <row r="406" spans="1:15" s="5" customFormat="1">
      <c r="A406" s="46" t="str">
        <f t="shared" si="37"/>
        <v>X</v>
      </c>
      <c r="B406" s="41"/>
      <c r="C406" s="41"/>
      <c r="D406" s="41"/>
      <c r="E406" s="41"/>
      <c r="F406" s="41"/>
      <c r="G406" s="41"/>
      <c r="H406" s="41" t="str">
        <f t="shared" si="39"/>
        <v>X</v>
      </c>
      <c r="I406" s="41" t="s">
        <v>1219</v>
      </c>
      <c r="J406" s="40" t="s">
        <v>354</v>
      </c>
      <c r="K406" s="40" t="s">
        <v>355</v>
      </c>
      <c r="L406" s="125">
        <v>5069</v>
      </c>
      <c r="M406" s="120"/>
      <c r="N406" s="261"/>
    </row>
    <row r="407" spans="1:15" s="5" customFormat="1">
      <c r="A407" s="46" t="str">
        <f t="shared" si="37"/>
        <v>X</v>
      </c>
      <c r="B407" s="41"/>
      <c r="C407" s="41"/>
      <c r="D407" s="41"/>
      <c r="E407" s="41"/>
      <c r="F407" s="41"/>
      <c r="G407" s="41"/>
      <c r="H407" s="41" t="str">
        <f t="shared" si="39"/>
        <v>X</v>
      </c>
      <c r="I407" s="41" t="s">
        <v>1220</v>
      </c>
      <c r="J407" s="40" t="s">
        <v>356</v>
      </c>
      <c r="K407" s="40" t="s">
        <v>357</v>
      </c>
      <c r="L407" s="125">
        <v>5116</v>
      </c>
      <c r="M407" s="120"/>
      <c r="N407" s="261"/>
    </row>
    <row r="408" spans="1:15" s="5" customFormat="1">
      <c r="A408" s="46" t="str">
        <f t="shared" si="37"/>
        <v>X</v>
      </c>
      <c r="B408" s="41"/>
      <c r="C408" s="41"/>
      <c r="D408" s="41"/>
      <c r="E408" s="41"/>
      <c r="F408" s="41"/>
      <c r="G408" s="41"/>
      <c r="H408" s="41" t="str">
        <f t="shared" si="39"/>
        <v>X</v>
      </c>
      <c r="I408" s="41" t="s">
        <v>1221</v>
      </c>
      <c r="J408" s="40" t="s">
        <v>358</v>
      </c>
      <c r="K408" s="40" t="s">
        <v>359</v>
      </c>
      <c r="L408" s="125">
        <v>5163</v>
      </c>
      <c r="M408" s="120"/>
      <c r="N408" s="261"/>
    </row>
    <row r="409" spans="1:15" s="5" customFormat="1">
      <c r="A409" s="46" t="str">
        <f t="shared" si="37"/>
        <v>X</v>
      </c>
      <c r="B409" s="41"/>
      <c r="C409" s="41"/>
      <c r="D409" s="41"/>
      <c r="E409" s="41"/>
      <c r="F409" s="41"/>
      <c r="G409" s="41"/>
      <c r="H409" s="41" t="str">
        <f t="shared" si="39"/>
        <v>X</v>
      </c>
      <c r="I409" s="41" t="s">
        <v>1222</v>
      </c>
      <c r="J409" s="40" t="s">
        <v>360</v>
      </c>
      <c r="K409" s="40" t="s">
        <v>361</v>
      </c>
      <c r="L409" s="125">
        <v>5208</v>
      </c>
      <c r="M409" s="120"/>
      <c r="N409" s="261"/>
    </row>
    <row r="410" spans="1:15" s="5" customFormat="1">
      <c r="A410" s="46" t="str">
        <f t="shared" si="37"/>
        <v>X</v>
      </c>
      <c r="B410" s="41"/>
      <c r="C410" s="41"/>
      <c r="D410" s="41"/>
      <c r="E410" s="41"/>
      <c r="F410" s="41"/>
      <c r="G410" s="41"/>
      <c r="H410" s="41" t="str">
        <f t="shared" si="39"/>
        <v>X</v>
      </c>
      <c r="I410" s="41" t="s">
        <v>1223</v>
      </c>
      <c r="J410" s="40" t="s">
        <v>362</v>
      </c>
      <c r="K410" s="40" t="s">
        <v>363</v>
      </c>
      <c r="L410" s="125">
        <v>5369</v>
      </c>
      <c r="M410" s="120"/>
      <c r="N410" s="261"/>
    </row>
    <row r="411" spans="1:15" s="5" customFormat="1">
      <c r="A411" s="46" t="str">
        <f t="shared" si="37"/>
        <v>X</v>
      </c>
      <c r="B411" s="41"/>
      <c r="C411" s="41"/>
      <c r="D411" s="41"/>
      <c r="E411" s="41"/>
      <c r="F411" s="41"/>
      <c r="G411" s="41"/>
      <c r="H411" s="41" t="str">
        <f t="shared" si="39"/>
        <v>X</v>
      </c>
      <c r="I411" s="41" t="s">
        <v>1224</v>
      </c>
      <c r="J411" s="40" t="s">
        <v>364</v>
      </c>
      <c r="K411" s="40" t="s">
        <v>365</v>
      </c>
      <c r="L411" s="125">
        <v>5434</v>
      </c>
      <c r="M411" s="120"/>
      <c r="N411" s="261"/>
    </row>
    <row r="412" spans="1:15" s="5" customFormat="1">
      <c r="A412" s="46" t="str">
        <f t="shared" si="37"/>
        <v>X</v>
      </c>
      <c r="B412" s="41"/>
      <c r="C412" s="41" t="s">
        <v>446</v>
      </c>
      <c r="D412" s="41" t="str">
        <f t="shared" si="38"/>
        <v>X</v>
      </c>
      <c r="E412" s="41"/>
      <c r="F412" s="41"/>
      <c r="G412" s="41"/>
      <c r="H412" s="41" t="str">
        <f t="shared" si="39"/>
        <v>X</v>
      </c>
      <c r="I412" s="41">
        <v>0</v>
      </c>
      <c r="J412" s="40" t="s">
        <v>1042</v>
      </c>
      <c r="K412" s="40" t="s">
        <v>1043</v>
      </c>
      <c r="L412" s="125">
        <v>4532</v>
      </c>
      <c r="M412" s="120"/>
      <c r="N412" s="261"/>
      <c r="O412" s="89"/>
    </row>
    <row r="413" spans="1:15" s="5" customFormat="1">
      <c r="A413" s="46" t="str">
        <f t="shared" si="37"/>
        <v>X</v>
      </c>
      <c r="B413" s="41"/>
      <c r="C413" s="41"/>
      <c r="D413" s="41" t="str">
        <f t="shared" si="38"/>
        <v>X</v>
      </c>
      <c r="E413" s="41"/>
      <c r="F413" s="41"/>
      <c r="G413" s="41"/>
      <c r="H413" s="41" t="str">
        <f t="shared" si="39"/>
        <v>X</v>
      </c>
      <c r="I413" s="41" t="s">
        <v>1218</v>
      </c>
      <c r="J413" s="40" t="s">
        <v>1044</v>
      </c>
      <c r="K413" s="40" t="s">
        <v>1045</v>
      </c>
      <c r="L413" s="125">
        <v>5404</v>
      </c>
      <c r="M413" s="120"/>
      <c r="N413" s="261"/>
      <c r="O413" s="89"/>
    </row>
    <row r="414" spans="1:15" s="5" customFormat="1">
      <c r="A414" s="46" t="str">
        <f t="shared" si="37"/>
        <v>X</v>
      </c>
      <c r="B414" s="41"/>
      <c r="C414" s="41"/>
      <c r="D414" s="41" t="str">
        <f t="shared" si="38"/>
        <v>X</v>
      </c>
      <c r="E414" s="41"/>
      <c r="F414" s="41"/>
      <c r="G414" s="41"/>
      <c r="H414" s="41" t="str">
        <f t="shared" si="39"/>
        <v>X</v>
      </c>
      <c r="I414" s="41" t="s">
        <v>1219</v>
      </c>
      <c r="J414" s="40" t="s">
        <v>1046</v>
      </c>
      <c r="K414" s="40" t="s">
        <v>1047</v>
      </c>
      <c r="L414" s="125">
        <v>5451</v>
      </c>
      <c r="M414" s="120"/>
      <c r="N414" s="261"/>
      <c r="O414" s="89"/>
    </row>
    <row r="415" spans="1:15" s="5" customFormat="1">
      <c r="A415" s="46" t="str">
        <f t="shared" si="37"/>
        <v>X</v>
      </c>
      <c r="B415" s="41"/>
      <c r="C415" s="41"/>
      <c r="D415" s="41" t="str">
        <f t="shared" si="38"/>
        <v>X</v>
      </c>
      <c r="E415" s="41"/>
      <c r="F415" s="41"/>
      <c r="G415" s="41"/>
      <c r="H415" s="41" t="str">
        <f t="shared" si="39"/>
        <v>X</v>
      </c>
      <c r="I415" s="41" t="s">
        <v>1220</v>
      </c>
      <c r="J415" s="40" t="s">
        <v>1048</v>
      </c>
      <c r="K415" s="40" t="s">
        <v>1049</v>
      </c>
      <c r="L415" s="125">
        <v>5498</v>
      </c>
      <c r="M415" s="120"/>
      <c r="N415" s="261"/>
      <c r="O415" s="89"/>
    </row>
    <row r="416" spans="1:15" s="5" customFormat="1">
      <c r="A416" s="46" t="str">
        <f t="shared" si="37"/>
        <v>X</v>
      </c>
      <c r="B416" s="41"/>
      <c r="C416" s="41"/>
      <c r="D416" s="41" t="str">
        <f t="shared" si="38"/>
        <v>X</v>
      </c>
      <c r="E416" s="41"/>
      <c r="F416" s="41"/>
      <c r="G416" s="41"/>
      <c r="H416" s="41" t="str">
        <f t="shared" si="39"/>
        <v>X</v>
      </c>
      <c r="I416" s="41" t="s">
        <v>1221</v>
      </c>
      <c r="J416" s="40" t="s">
        <v>1050</v>
      </c>
      <c r="K416" s="40" t="s">
        <v>1051</v>
      </c>
      <c r="L416" s="125">
        <v>5544</v>
      </c>
      <c r="M416" s="120"/>
      <c r="N416" s="261"/>
      <c r="O416" s="89"/>
    </row>
    <row r="417" spans="1:15" s="5" customFormat="1">
      <c r="A417" s="46" t="str">
        <f t="shared" si="37"/>
        <v>X</v>
      </c>
      <c r="B417" s="41"/>
      <c r="C417" s="41"/>
      <c r="D417" s="41" t="str">
        <f t="shared" si="38"/>
        <v>X</v>
      </c>
      <c r="E417" s="41"/>
      <c r="F417" s="41"/>
      <c r="G417" s="41"/>
      <c r="H417" s="41" t="str">
        <f t="shared" si="39"/>
        <v>X</v>
      </c>
      <c r="I417" s="41" t="s">
        <v>1222</v>
      </c>
      <c r="J417" s="40" t="s">
        <v>1052</v>
      </c>
      <c r="K417" s="40" t="s">
        <v>1053</v>
      </c>
      <c r="L417" s="125">
        <v>5590</v>
      </c>
      <c r="M417" s="120"/>
      <c r="N417" s="261"/>
      <c r="O417" s="89"/>
    </row>
    <row r="418" spans="1:15" s="5" customFormat="1">
      <c r="A418" s="46" t="str">
        <f t="shared" si="37"/>
        <v>X</v>
      </c>
      <c r="B418" s="41"/>
      <c r="C418" s="41"/>
      <c r="D418" s="41" t="str">
        <f t="shared" si="38"/>
        <v>X</v>
      </c>
      <c r="E418" s="41"/>
      <c r="F418" s="41"/>
      <c r="G418" s="41"/>
      <c r="H418" s="41" t="str">
        <f t="shared" si="39"/>
        <v>X</v>
      </c>
      <c r="I418" s="41" t="s">
        <v>1223</v>
      </c>
      <c r="J418" s="40" t="s">
        <v>1054</v>
      </c>
      <c r="K418" s="40" t="s">
        <v>1055</v>
      </c>
      <c r="L418" s="125">
        <v>5751</v>
      </c>
      <c r="M418" s="120"/>
      <c r="N418" s="261"/>
      <c r="O418" s="89"/>
    </row>
    <row r="419" spans="1:15" s="5" customFormat="1">
      <c r="A419" s="46" t="str">
        <f t="shared" si="37"/>
        <v>X</v>
      </c>
      <c r="B419" s="41"/>
      <c r="C419" s="41"/>
      <c r="D419" s="41" t="str">
        <f t="shared" si="38"/>
        <v>X</v>
      </c>
      <c r="E419" s="41"/>
      <c r="F419" s="41"/>
      <c r="G419" s="41"/>
      <c r="H419" s="41" t="str">
        <f t="shared" si="39"/>
        <v>X</v>
      </c>
      <c r="I419" s="41" t="s">
        <v>1224</v>
      </c>
      <c r="J419" s="40" t="s">
        <v>1056</v>
      </c>
      <c r="K419" s="40" t="s">
        <v>1057</v>
      </c>
      <c r="L419" s="125">
        <v>5816</v>
      </c>
      <c r="M419" s="120"/>
      <c r="N419" s="261"/>
      <c r="O419" s="89"/>
    </row>
    <row r="420" spans="1:15" s="5" customFormat="1">
      <c r="A420" s="46" t="str">
        <f t="shared" si="37"/>
        <v>X</v>
      </c>
      <c r="B420" s="41"/>
      <c r="C420" s="41" t="s">
        <v>446</v>
      </c>
      <c r="D420" s="41"/>
      <c r="E420" s="41"/>
      <c r="F420" s="41" t="str">
        <f t="shared" ref="F420:F435" si="40">IF(FIND("-K-",J420)&gt;0,"X","")</f>
        <v>X</v>
      </c>
      <c r="G420" s="41"/>
      <c r="H420" s="41"/>
      <c r="I420" s="41">
        <v>0</v>
      </c>
      <c r="J420" s="40" t="s">
        <v>431</v>
      </c>
      <c r="K420" s="40" t="s">
        <v>432</v>
      </c>
      <c r="L420" s="125">
        <v>3467</v>
      </c>
      <c r="M420" s="120"/>
      <c r="N420" s="261"/>
    </row>
    <row r="421" spans="1:15" s="5" customFormat="1">
      <c r="A421" s="46" t="str">
        <f t="shared" si="37"/>
        <v>X</v>
      </c>
      <c r="B421" s="41"/>
      <c r="C421" s="41"/>
      <c r="D421" s="41"/>
      <c r="E421" s="41"/>
      <c r="F421" s="41" t="str">
        <f t="shared" si="40"/>
        <v>X</v>
      </c>
      <c r="G421" s="41"/>
      <c r="H421" s="41"/>
      <c r="I421" s="41" t="s">
        <v>1218</v>
      </c>
      <c r="J421" s="40" t="s">
        <v>366</v>
      </c>
      <c r="K421" s="40" t="s">
        <v>367</v>
      </c>
      <c r="L421" s="125">
        <v>4406</v>
      </c>
      <c r="M421" s="120"/>
      <c r="N421" s="261"/>
    </row>
    <row r="422" spans="1:15" s="5" customFormat="1">
      <c r="A422" s="46" t="str">
        <f t="shared" si="37"/>
        <v>X</v>
      </c>
      <c r="B422" s="41"/>
      <c r="C422" s="41"/>
      <c r="D422" s="41"/>
      <c r="E422" s="41"/>
      <c r="F422" s="41" t="str">
        <f t="shared" si="40"/>
        <v>X</v>
      </c>
      <c r="G422" s="41"/>
      <c r="H422" s="41"/>
      <c r="I422" s="41" t="s">
        <v>1219</v>
      </c>
      <c r="J422" s="40" t="s">
        <v>368</v>
      </c>
      <c r="K422" s="40" t="s">
        <v>369</v>
      </c>
      <c r="L422" s="125">
        <v>4453</v>
      </c>
      <c r="M422" s="120"/>
      <c r="N422" s="261"/>
    </row>
    <row r="423" spans="1:15" s="5" customFormat="1">
      <c r="A423" s="46" t="str">
        <f t="shared" si="37"/>
        <v>X</v>
      </c>
      <c r="B423" s="41"/>
      <c r="C423" s="41"/>
      <c r="D423" s="41"/>
      <c r="E423" s="41"/>
      <c r="F423" s="41" t="str">
        <f t="shared" si="40"/>
        <v>X</v>
      </c>
      <c r="G423" s="41"/>
      <c r="H423" s="41"/>
      <c r="I423" s="41" t="s">
        <v>1220</v>
      </c>
      <c r="J423" s="40" t="s">
        <v>370</v>
      </c>
      <c r="K423" s="40" t="s">
        <v>371</v>
      </c>
      <c r="L423" s="125">
        <v>4499</v>
      </c>
      <c r="M423" s="120"/>
      <c r="N423" s="261"/>
    </row>
    <row r="424" spans="1:15" s="5" customFormat="1">
      <c r="A424" s="46" t="str">
        <f t="shared" si="37"/>
        <v>X</v>
      </c>
      <c r="B424" s="41"/>
      <c r="C424" s="41"/>
      <c r="D424" s="41"/>
      <c r="E424" s="41"/>
      <c r="F424" s="41" t="str">
        <f t="shared" si="40"/>
        <v>X</v>
      </c>
      <c r="G424" s="41"/>
      <c r="H424" s="41"/>
      <c r="I424" s="41" t="s">
        <v>1221</v>
      </c>
      <c r="J424" s="40" t="s">
        <v>372</v>
      </c>
      <c r="K424" s="40" t="s">
        <v>373</v>
      </c>
      <c r="L424" s="125">
        <v>4547</v>
      </c>
      <c r="M424" s="120"/>
      <c r="N424" s="261"/>
    </row>
    <row r="425" spans="1:15" s="5" customFormat="1">
      <c r="A425" s="46" t="str">
        <f t="shared" si="37"/>
        <v>X</v>
      </c>
      <c r="B425" s="41"/>
      <c r="C425" s="41"/>
      <c r="D425" s="41"/>
      <c r="E425" s="41"/>
      <c r="F425" s="41" t="str">
        <f t="shared" si="40"/>
        <v>X</v>
      </c>
      <c r="G425" s="41"/>
      <c r="H425" s="41"/>
      <c r="I425" s="41" t="s">
        <v>1222</v>
      </c>
      <c r="J425" s="40" t="s">
        <v>374</v>
      </c>
      <c r="K425" s="40" t="s">
        <v>375</v>
      </c>
      <c r="L425" s="125">
        <v>4593</v>
      </c>
      <c r="M425" s="120"/>
      <c r="N425" s="261"/>
    </row>
    <row r="426" spans="1:15" s="5" customFormat="1">
      <c r="A426" s="46" t="str">
        <f t="shared" si="37"/>
        <v>X</v>
      </c>
      <c r="B426" s="41"/>
      <c r="C426" s="41"/>
      <c r="D426" s="41"/>
      <c r="E426" s="41"/>
      <c r="F426" s="41" t="str">
        <f t="shared" si="40"/>
        <v>X</v>
      </c>
      <c r="G426" s="41"/>
      <c r="H426" s="41"/>
      <c r="I426" s="41" t="s">
        <v>1223</v>
      </c>
      <c r="J426" s="40" t="s">
        <v>376</v>
      </c>
      <c r="K426" s="40" t="s">
        <v>377</v>
      </c>
      <c r="L426" s="125">
        <v>4753</v>
      </c>
      <c r="M426" s="120"/>
      <c r="N426" s="261"/>
    </row>
    <row r="427" spans="1:15" s="5" customFormat="1">
      <c r="A427" s="46" t="str">
        <f t="shared" si="37"/>
        <v>X</v>
      </c>
      <c r="B427" s="41"/>
      <c r="C427" s="41"/>
      <c r="D427" s="41"/>
      <c r="E427" s="41"/>
      <c r="F427" s="41" t="str">
        <f t="shared" si="40"/>
        <v>X</v>
      </c>
      <c r="G427" s="41"/>
      <c r="H427" s="41"/>
      <c r="I427" s="41" t="s">
        <v>1224</v>
      </c>
      <c r="J427" s="40" t="s">
        <v>378</v>
      </c>
      <c r="K427" s="40" t="s">
        <v>379</v>
      </c>
      <c r="L427" s="125">
        <v>4820</v>
      </c>
      <c r="M427" s="120"/>
      <c r="N427" s="261"/>
    </row>
    <row r="428" spans="1:15" s="5" customFormat="1">
      <c r="A428" s="46" t="str">
        <f t="shared" si="37"/>
        <v>X</v>
      </c>
      <c r="B428" s="41"/>
      <c r="C428" s="41" t="s">
        <v>446</v>
      </c>
      <c r="D428" s="41" t="str">
        <f t="shared" si="38"/>
        <v>X</v>
      </c>
      <c r="E428" s="41"/>
      <c r="F428" s="41" t="str">
        <f t="shared" si="40"/>
        <v>X</v>
      </c>
      <c r="G428" s="41"/>
      <c r="H428" s="41"/>
      <c r="I428" s="41">
        <v>0</v>
      </c>
      <c r="J428" s="40" t="s">
        <v>1058</v>
      </c>
      <c r="K428" s="40" t="s">
        <v>1059</v>
      </c>
      <c r="L428" s="125">
        <v>3848</v>
      </c>
      <c r="M428" s="120"/>
      <c r="N428" s="261"/>
      <c r="O428" s="89"/>
    </row>
    <row r="429" spans="1:15" s="5" customFormat="1">
      <c r="A429" s="46" t="str">
        <f t="shared" si="37"/>
        <v>X</v>
      </c>
      <c r="B429" s="41"/>
      <c r="C429" s="41"/>
      <c r="D429" s="41" t="str">
        <f t="shared" si="38"/>
        <v>X</v>
      </c>
      <c r="E429" s="41"/>
      <c r="F429" s="41" t="str">
        <f t="shared" si="40"/>
        <v>X</v>
      </c>
      <c r="G429" s="41"/>
      <c r="H429" s="41"/>
      <c r="I429" s="41" t="s">
        <v>1218</v>
      </c>
      <c r="J429" s="40" t="s">
        <v>1060</v>
      </c>
      <c r="K429" s="40" t="s">
        <v>1061</v>
      </c>
      <c r="L429" s="125">
        <v>4788</v>
      </c>
      <c r="M429" s="120"/>
      <c r="N429" s="261"/>
      <c r="O429" s="89"/>
    </row>
    <row r="430" spans="1:15" s="5" customFormat="1">
      <c r="A430" s="46" t="str">
        <f t="shared" si="37"/>
        <v>X</v>
      </c>
      <c r="B430" s="41"/>
      <c r="C430" s="41"/>
      <c r="D430" s="41" t="str">
        <f t="shared" si="38"/>
        <v>X</v>
      </c>
      <c r="E430" s="41"/>
      <c r="F430" s="41" t="str">
        <f t="shared" si="40"/>
        <v>X</v>
      </c>
      <c r="G430" s="41"/>
      <c r="H430" s="41"/>
      <c r="I430" s="41" t="s">
        <v>1219</v>
      </c>
      <c r="J430" s="40" t="s">
        <v>1062</v>
      </c>
      <c r="K430" s="40" t="s">
        <v>1063</v>
      </c>
      <c r="L430" s="125">
        <v>4834</v>
      </c>
      <c r="M430" s="120"/>
      <c r="N430" s="261"/>
      <c r="O430" s="89"/>
    </row>
    <row r="431" spans="1:15" s="5" customFormat="1">
      <c r="A431" s="46" t="str">
        <f t="shared" si="37"/>
        <v>X</v>
      </c>
      <c r="B431" s="41"/>
      <c r="C431" s="41"/>
      <c r="D431" s="41" t="str">
        <f t="shared" si="38"/>
        <v>X</v>
      </c>
      <c r="E431" s="41"/>
      <c r="F431" s="41" t="str">
        <f t="shared" si="40"/>
        <v>X</v>
      </c>
      <c r="G431" s="41"/>
      <c r="H431" s="41"/>
      <c r="I431" s="41" t="s">
        <v>1220</v>
      </c>
      <c r="J431" s="40" t="s">
        <v>1064</v>
      </c>
      <c r="K431" s="40" t="s">
        <v>1065</v>
      </c>
      <c r="L431" s="125">
        <v>4881</v>
      </c>
      <c r="M431" s="120"/>
      <c r="N431" s="261"/>
      <c r="O431" s="89"/>
    </row>
    <row r="432" spans="1:15" s="5" customFormat="1">
      <c r="A432" s="46" t="str">
        <f t="shared" si="37"/>
        <v>X</v>
      </c>
      <c r="B432" s="41"/>
      <c r="C432" s="41"/>
      <c r="D432" s="41" t="str">
        <f t="shared" si="38"/>
        <v>X</v>
      </c>
      <c r="E432" s="41"/>
      <c r="F432" s="41" t="str">
        <f t="shared" si="40"/>
        <v>X</v>
      </c>
      <c r="G432" s="41"/>
      <c r="H432" s="41"/>
      <c r="I432" s="41" t="s">
        <v>1221</v>
      </c>
      <c r="J432" s="40" t="s">
        <v>1066</v>
      </c>
      <c r="K432" s="40" t="s">
        <v>1067</v>
      </c>
      <c r="L432" s="125">
        <v>4928</v>
      </c>
      <c r="M432" s="120"/>
      <c r="N432" s="261"/>
      <c r="O432" s="89"/>
    </row>
    <row r="433" spans="1:15" s="5" customFormat="1">
      <c r="A433" s="46" t="str">
        <f t="shared" si="37"/>
        <v>X</v>
      </c>
      <c r="B433" s="41"/>
      <c r="C433" s="41"/>
      <c r="D433" s="41" t="str">
        <f t="shared" si="38"/>
        <v>X</v>
      </c>
      <c r="E433" s="41"/>
      <c r="F433" s="41" t="str">
        <f t="shared" si="40"/>
        <v>X</v>
      </c>
      <c r="G433" s="41"/>
      <c r="H433" s="41"/>
      <c r="I433" s="41" t="s">
        <v>1222</v>
      </c>
      <c r="J433" s="40" t="s">
        <v>1068</v>
      </c>
      <c r="K433" s="40" t="s">
        <v>1069</v>
      </c>
      <c r="L433" s="125">
        <v>4975</v>
      </c>
      <c r="M433" s="120"/>
      <c r="N433" s="261"/>
      <c r="O433" s="89"/>
    </row>
    <row r="434" spans="1:15" s="5" customFormat="1">
      <c r="A434" s="46" t="str">
        <f t="shared" si="37"/>
        <v>X</v>
      </c>
      <c r="B434" s="41"/>
      <c r="C434" s="41"/>
      <c r="D434" s="41" t="str">
        <f t="shared" si="38"/>
        <v>X</v>
      </c>
      <c r="E434" s="41"/>
      <c r="F434" s="41" t="str">
        <f t="shared" si="40"/>
        <v>X</v>
      </c>
      <c r="G434" s="41"/>
      <c r="H434" s="41"/>
      <c r="I434" s="41" t="s">
        <v>1223</v>
      </c>
      <c r="J434" s="40" t="s">
        <v>1070</v>
      </c>
      <c r="K434" s="40" t="s">
        <v>1071</v>
      </c>
      <c r="L434" s="125">
        <v>5135</v>
      </c>
      <c r="M434" s="120"/>
      <c r="N434" s="261"/>
      <c r="O434" s="89"/>
    </row>
    <row r="435" spans="1:15" s="5" customFormat="1">
      <c r="A435" s="46" t="str">
        <f t="shared" si="37"/>
        <v>X</v>
      </c>
      <c r="B435" s="41"/>
      <c r="C435" s="41"/>
      <c r="D435" s="41" t="str">
        <f t="shared" si="38"/>
        <v>X</v>
      </c>
      <c r="E435" s="41"/>
      <c r="F435" s="41" t="str">
        <f t="shared" si="40"/>
        <v>X</v>
      </c>
      <c r="G435" s="41"/>
      <c r="H435" s="41"/>
      <c r="I435" s="41" t="s">
        <v>1224</v>
      </c>
      <c r="J435" s="40" t="s">
        <v>1072</v>
      </c>
      <c r="K435" s="40" t="s">
        <v>1073</v>
      </c>
      <c r="L435" s="125">
        <v>5201</v>
      </c>
      <c r="M435" s="120"/>
      <c r="N435" s="261"/>
      <c r="O435" s="89"/>
    </row>
    <row r="436" spans="1:15" s="5" customFormat="1">
      <c r="A436" s="46" t="str">
        <f t="shared" si="37"/>
        <v>X</v>
      </c>
      <c r="B436" s="41"/>
      <c r="C436" s="41" t="s">
        <v>446</v>
      </c>
      <c r="D436" s="41"/>
      <c r="E436" s="41"/>
      <c r="F436" s="41"/>
      <c r="G436" s="41" t="str">
        <f t="shared" ref="G436:G451" si="41">IF(FIND("-P-",J436)&gt;0,"X","")</f>
        <v>X</v>
      </c>
      <c r="H436" s="41"/>
      <c r="I436" s="41">
        <v>0</v>
      </c>
      <c r="J436" s="40" t="s">
        <v>433</v>
      </c>
      <c r="K436" s="40" t="s">
        <v>434</v>
      </c>
      <c r="L436" s="125">
        <v>3684</v>
      </c>
      <c r="M436" s="120"/>
      <c r="N436" s="261"/>
    </row>
    <row r="437" spans="1:15" s="5" customFormat="1">
      <c r="A437" s="46" t="str">
        <f t="shared" si="37"/>
        <v>X</v>
      </c>
      <c r="B437" s="41"/>
      <c r="C437" s="41"/>
      <c r="D437" s="41"/>
      <c r="E437" s="41"/>
      <c r="F437" s="41"/>
      <c r="G437" s="41" t="str">
        <f t="shared" si="41"/>
        <v>X</v>
      </c>
      <c r="H437" s="41"/>
      <c r="I437" s="41" t="s">
        <v>1218</v>
      </c>
      <c r="J437" s="40" t="s">
        <v>380</v>
      </c>
      <c r="K437" s="40" t="s">
        <v>381</v>
      </c>
      <c r="L437" s="125">
        <v>4602</v>
      </c>
      <c r="M437" s="120"/>
      <c r="N437" s="261"/>
    </row>
    <row r="438" spans="1:15" s="5" customFormat="1">
      <c r="A438" s="46" t="str">
        <f t="shared" si="37"/>
        <v>X</v>
      </c>
      <c r="B438" s="41"/>
      <c r="C438" s="41"/>
      <c r="D438" s="41"/>
      <c r="E438" s="41"/>
      <c r="F438" s="41"/>
      <c r="G438" s="41" t="str">
        <f t="shared" si="41"/>
        <v>X</v>
      </c>
      <c r="H438" s="41"/>
      <c r="I438" s="41" t="s">
        <v>1219</v>
      </c>
      <c r="J438" s="40" t="s">
        <v>382</v>
      </c>
      <c r="K438" s="40" t="s">
        <v>383</v>
      </c>
      <c r="L438" s="125">
        <v>4648</v>
      </c>
      <c r="M438" s="120"/>
      <c r="N438" s="261"/>
    </row>
    <row r="439" spans="1:15" s="5" customFormat="1">
      <c r="A439" s="46" t="str">
        <f t="shared" si="37"/>
        <v>X</v>
      </c>
      <c r="B439" s="41"/>
      <c r="C439" s="41"/>
      <c r="D439" s="41"/>
      <c r="E439" s="41"/>
      <c r="F439" s="41"/>
      <c r="G439" s="41" t="str">
        <f t="shared" si="41"/>
        <v>X</v>
      </c>
      <c r="H439" s="41"/>
      <c r="I439" s="41" t="s">
        <v>1220</v>
      </c>
      <c r="J439" s="40" t="s">
        <v>384</v>
      </c>
      <c r="K439" s="40" t="s">
        <v>385</v>
      </c>
      <c r="L439" s="125">
        <v>4696</v>
      </c>
      <c r="M439" s="120"/>
      <c r="N439" s="261"/>
    </row>
    <row r="440" spans="1:15" s="5" customFormat="1">
      <c r="A440" s="46" t="str">
        <f t="shared" si="37"/>
        <v>X</v>
      </c>
      <c r="B440" s="41"/>
      <c r="C440" s="41"/>
      <c r="D440" s="41"/>
      <c r="E440" s="41"/>
      <c r="F440" s="41"/>
      <c r="G440" s="41" t="str">
        <f t="shared" si="41"/>
        <v>X</v>
      </c>
      <c r="H440" s="41"/>
      <c r="I440" s="41" t="s">
        <v>1221</v>
      </c>
      <c r="J440" s="40" t="s">
        <v>386</v>
      </c>
      <c r="K440" s="40" t="s">
        <v>387</v>
      </c>
      <c r="L440" s="125">
        <v>4742</v>
      </c>
      <c r="M440" s="120"/>
      <c r="N440" s="261"/>
    </row>
    <row r="441" spans="1:15" s="5" customFormat="1">
      <c r="A441" s="46" t="str">
        <f t="shared" si="37"/>
        <v>X</v>
      </c>
      <c r="B441" s="41"/>
      <c r="C441" s="41"/>
      <c r="D441" s="41"/>
      <c r="E441" s="41"/>
      <c r="F441" s="41"/>
      <c r="G441" s="41" t="str">
        <f t="shared" si="41"/>
        <v>X</v>
      </c>
      <c r="H441" s="41"/>
      <c r="I441" s="41" t="s">
        <v>1222</v>
      </c>
      <c r="J441" s="40" t="s">
        <v>435</v>
      </c>
      <c r="K441" s="40" t="s">
        <v>436</v>
      </c>
      <c r="L441" s="125">
        <v>4789</v>
      </c>
      <c r="M441" s="120"/>
      <c r="N441" s="261"/>
    </row>
    <row r="442" spans="1:15" s="5" customFormat="1">
      <c r="A442" s="46" t="str">
        <f t="shared" si="37"/>
        <v>X</v>
      </c>
      <c r="B442" s="41"/>
      <c r="C442" s="41"/>
      <c r="D442" s="41"/>
      <c r="E442" s="41"/>
      <c r="F442" s="41"/>
      <c r="G442" s="41" t="str">
        <f t="shared" si="41"/>
        <v>X</v>
      </c>
      <c r="H442" s="41"/>
      <c r="I442" s="41" t="s">
        <v>1223</v>
      </c>
      <c r="J442" s="40" t="s">
        <v>437</v>
      </c>
      <c r="K442" s="40" t="s">
        <v>438</v>
      </c>
      <c r="L442" s="125">
        <v>4949</v>
      </c>
      <c r="M442" s="120"/>
      <c r="N442" s="261"/>
    </row>
    <row r="443" spans="1:15" s="5" customFormat="1">
      <c r="A443" s="46" t="str">
        <f t="shared" si="37"/>
        <v>X</v>
      </c>
      <c r="B443" s="41"/>
      <c r="C443" s="41"/>
      <c r="D443" s="41"/>
      <c r="E443" s="41"/>
      <c r="F443" s="41"/>
      <c r="G443" s="41" t="str">
        <f t="shared" si="41"/>
        <v>X</v>
      </c>
      <c r="H443" s="41"/>
      <c r="I443" s="41" t="s">
        <v>1224</v>
      </c>
      <c r="J443" s="40" t="s">
        <v>439</v>
      </c>
      <c r="K443" s="40" t="s">
        <v>440</v>
      </c>
      <c r="L443" s="125">
        <v>5014</v>
      </c>
      <c r="M443" s="120"/>
      <c r="N443" s="261"/>
    </row>
    <row r="444" spans="1:15" s="5" customFormat="1">
      <c r="A444" s="46" t="str">
        <f t="shared" si="37"/>
        <v>X</v>
      </c>
      <c r="B444" s="41"/>
      <c r="C444" s="41" t="s">
        <v>446</v>
      </c>
      <c r="D444" s="41" t="str">
        <f t="shared" si="38"/>
        <v>X</v>
      </c>
      <c r="E444" s="41"/>
      <c r="F444" s="41"/>
      <c r="G444" s="41" t="str">
        <f t="shared" si="41"/>
        <v>X</v>
      </c>
      <c r="H444" s="41"/>
      <c r="I444" s="41">
        <v>0</v>
      </c>
      <c r="J444" s="40" t="s">
        <v>1074</v>
      </c>
      <c r="K444" s="40" t="s">
        <v>1075</v>
      </c>
      <c r="L444" s="125">
        <v>4066</v>
      </c>
      <c r="M444" s="120"/>
      <c r="N444" s="261"/>
      <c r="O444" s="89"/>
    </row>
    <row r="445" spans="1:15" s="5" customFormat="1">
      <c r="A445" s="46" t="str">
        <f t="shared" si="37"/>
        <v>X</v>
      </c>
      <c r="B445" s="41"/>
      <c r="C445" s="41"/>
      <c r="D445" s="41" t="str">
        <f t="shared" si="38"/>
        <v>X</v>
      </c>
      <c r="E445" s="41"/>
      <c r="F445" s="41"/>
      <c r="G445" s="41" t="str">
        <f t="shared" si="41"/>
        <v>X</v>
      </c>
      <c r="H445" s="41"/>
      <c r="I445" s="41" t="s">
        <v>1218</v>
      </c>
      <c r="J445" s="40" t="s">
        <v>1076</v>
      </c>
      <c r="K445" s="40" t="s">
        <v>1077</v>
      </c>
      <c r="L445" s="125">
        <v>4983</v>
      </c>
      <c r="M445" s="120"/>
      <c r="N445" s="261"/>
      <c r="O445" s="89"/>
    </row>
    <row r="446" spans="1:15" s="5" customFormat="1">
      <c r="A446" s="46" t="str">
        <f t="shared" si="37"/>
        <v>X</v>
      </c>
      <c r="B446" s="41"/>
      <c r="C446" s="41"/>
      <c r="D446" s="41" t="str">
        <f t="shared" si="38"/>
        <v>X</v>
      </c>
      <c r="E446" s="41"/>
      <c r="F446" s="41"/>
      <c r="G446" s="41" t="str">
        <f t="shared" si="41"/>
        <v>X</v>
      </c>
      <c r="H446" s="41"/>
      <c r="I446" s="41" t="s">
        <v>1219</v>
      </c>
      <c r="J446" s="40" t="s">
        <v>1078</v>
      </c>
      <c r="K446" s="40" t="s">
        <v>1079</v>
      </c>
      <c r="L446" s="125">
        <v>5030</v>
      </c>
      <c r="M446" s="120"/>
      <c r="N446" s="261"/>
      <c r="O446" s="89"/>
    </row>
    <row r="447" spans="1:15" s="5" customFormat="1">
      <c r="A447" s="46" t="str">
        <f t="shared" si="37"/>
        <v>X</v>
      </c>
      <c r="B447" s="41"/>
      <c r="C447" s="41"/>
      <c r="D447" s="41" t="str">
        <f t="shared" si="38"/>
        <v>X</v>
      </c>
      <c r="E447" s="41"/>
      <c r="F447" s="41"/>
      <c r="G447" s="41" t="str">
        <f t="shared" si="41"/>
        <v>X</v>
      </c>
      <c r="H447" s="41"/>
      <c r="I447" s="41" t="s">
        <v>1220</v>
      </c>
      <c r="J447" s="40" t="s">
        <v>1080</v>
      </c>
      <c r="K447" s="40" t="s">
        <v>1081</v>
      </c>
      <c r="L447" s="125">
        <v>5077</v>
      </c>
      <c r="M447" s="120"/>
      <c r="N447" s="261"/>
      <c r="O447" s="89"/>
    </row>
    <row r="448" spans="1:15" s="5" customFormat="1">
      <c r="A448" s="46" t="str">
        <f t="shared" si="37"/>
        <v>X</v>
      </c>
      <c r="B448" s="41"/>
      <c r="C448" s="41"/>
      <c r="D448" s="41" t="str">
        <f t="shared" si="38"/>
        <v>X</v>
      </c>
      <c r="E448" s="41"/>
      <c r="F448" s="41"/>
      <c r="G448" s="41" t="str">
        <f t="shared" si="41"/>
        <v>X</v>
      </c>
      <c r="H448" s="41"/>
      <c r="I448" s="41" t="s">
        <v>1221</v>
      </c>
      <c r="J448" s="40" t="s">
        <v>1082</v>
      </c>
      <c r="K448" s="40" t="s">
        <v>1083</v>
      </c>
      <c r="L448" s="125">
        <v>5123</v>
      </c>
      <c r="M448" s="120"/>
      <c r="N448" s="261"/>
      <c r="O448" s="89"/>
    </row>
    <row r="449" spans="1:15" s="5" customFormat="1">
      <c r="A449" s="46" t="str">
        <f t="shared" si="37"/>
        <v>X</v>
      </c>
      <c r="B449" s="41"/>
      <c r="C449" s="41"/>
      <c r="D449" s="41" t="str">
        <f t="shared" si="38"/>
        <v>X</v>
      </c>
      <c r="E449" s="41"/>
      <c r="F449" s="41"/>
      <c r="G449" s="41" t="str">
        <f t="shared" si="41"/>
        <v>X</v>
      </c>
      <c r="H449" s="41"/>
      <c r="I449" s="41" t="s">
        <v>1222</v>
      </c>
      <c r="J449" s="40" t="s">
        <v>1084</v>
      </c>
      <c r="K449" s="40" t="s">
        <v>1085</v>
      </c>
      <c r="L449" s="125">
        <v>5170</v>
      </c>
      <c r="M449" s="120"/>
      <c r="N449" s="261"/>
      <c r="O449" s="89"/>
    </row>
    <row r="450" spans="1:15" s="5" customFormat="1">
      <c r="A450" s="46" t="str">
        <f t="shared" si="37"/>
        <v>X</v>
      </c>
      <c r="B450" s="41"/>
      <c r="C450" s="41"/>
      <c r="D450" s="41" t="str">
        <f t="shared" si="38"/>
        <v>X</v>
      </c>
      <c r="E450" s="41"/>
      <c r="F450" s="41"/>
      <c r="G450" s="41" t="str">
        <f t="shared" si="41"/>
        <v>X</v>
      </c>
      <c r="H450" s="41"/>
      <c r="I450" s="41" t="s">
        <v>1223</v>
      </c>
      <c r="J450" s="40" t="s">
        <v>1086</v>
      </c>
      <c r="K450" s="40" t="s">
        <v>1087</v>
      </c>
      <c r="L450" s="125">
        <v>5330</v>
      </c>
      <c r="M450" s="120"/>
      <c r="N450" s="261"/>
      <c r="O450" s="89"/>
    </row>
    <row r="451" spans="1:15" s="5" customFormat="1">
      <c r="A451" s="46" t="str">
        <f t="shared" si="37"/>
        <v>X</v>
      </c>
      <c r="B451" s="41"/>
      <c r="C451" s="41"/>
      <c r="D451" s="41" t="str">
        <f t="shared" si="38"/>
        <v>X</v>
      </c>
      <c r="E451" s="41"/>
      <c r="F451" s="41"/>
      <c r="G451" s="41" t="str">
        <f t="shared" si="41"/>
        <v>X</v>
      </c>
      <c r="H451" s="41"/>
      <c r="I451" s="41" t="s">
        <v>1224</v>
      </c>
      <c r="J451" s="40" t="s">
        <v>1088</v>
      </c>
      <c r="K451" s="40" t="s">
        <v>1089</v>
      </c>
      <c r="L451" s="125">
        <v>5395</v>
      </c>
      <c r="M451" s="120"/>
      <c r="N451" s="261"/>
      <c r="O451" s="89"/>
    </row>
    <row r="452" spans="1:15" s="5" customFormat="1">
      <c r="A452" s="46"/>
      <c r="B452" s="41" t="str">
        <f>IF(FIND("HP4-",J452)&gt;0,"X","")</f>
        <v>X</v>
      </c>
      <c r="C452" s="41" t="s">
        <v>446</v>
      </c>
      <c r="D452" s="41"/>
      <c r="E452" s="41" t="str">
        <f t="shared" ref="E452:E467" si="42">IF(FIND("-A-",J452)&gt;0,"X","")</f>
        <v>X</v>
      </c>
      <c r="F452" s="41"/>
      <c r="G452" s="41"/>
      <c r="H452" s="41"/>
      <c r="I452" s="41">
        <v>0</v>
      </c>
      <c r="J452" s="40" t="s">
        <v>463</v>
      </c>
      <c r="K452" s="40" t="s">
        <v>464</v>
      </c>
      <c r="L452" s="125">
        <v>2554</v>
      </c>
      <c r="M452" s="120"/>
      <c r="N452" s="261"/>
    </row>
    <row r="453" spans="1:15" s="5" customFormat="1">
      <c r="A453" s="46"/>
      <c r="B453" s="41" t="str">
        <f t="shared" ref="B453:B516" si="43">IF(FIND("HP4-",J453)&gt;0,"X","")</f>
        <v>X</v>
      </c>
      <c r="C453" s="41"/>
      <c r="D453" s="41"/>
      <c r="E453" s="41" t="str">
        <f t="shared" si="42"/>
        <v>X</v>
      </c>
      <c r="F453" s="41"/>
      <c r="G453" s="41"/>
      <c r="H453" s="41"/>
      <c r="I453" s="41" t="s">
        <v>1218</v>
      </c>
      <c r="J453" s="40" t="s">
        <v>465</v>
      </c>
      <c r="K453" s="40" t="s">
        <v>466</v>
      </c>
      <c r="L453" s="125">
        <v>2611</v>
      </c>
      <c r="M453" s="120"/>
      <c r="N453" s="261"/>
    </row>
    <row r="454" spans="1:15" s="5" customFormat="1">
      <c r="A454" s="46"/>
      <c r="B454" s="41" t="str">
        <f t="shared" si="43"/>
        <v>X</v>
      </c>
      <c r="C454" s="41"/>
      <c r="D454" s="41"/>
      <c r="E454" s="41" t="str">
        <f t="shared" si="42"/>
        <v>X</v>
      </c>
      <c r="F454" s="41"/>
      <c r="G454" s="41"/>
      <c r="H454" s="41"/>
      <c r="I454" s="41" t="s">
        <v>1219</v>
      </c>
      <c r="J454" s="40" t="s">
        <v>467</v>
      </c>
      <c r="K454" s="40" t="s">
        <v>468</v>
      </c>
      <c r="L454" s="125">
        <v>2664</v>
      </c>
      <c r="M454" s="120"/>
      <c r="N454" s="261"/>
    </row>
    <row r="455" spans="1:15" s="5" customFormat="1">
      <c r="A455" s="46"/>
      <c r="B455" s="41" t="str">
        <f t="shared" si="43"/>
        <v>X</v>
      </c>
      <c r="C455" s="41"/>
      <c r="D455" s="41"/>
      <c r="E455" s="41" t="str">
        <f t="shared" si="42"/>
        <v>X</v>
      </c>
      <c r="F455" s="41"/>
      <c r="G455" s="41"/>
      <c r="H455" s="41"/>
      <c r="I455" s="41" t="s">
        <v>1220</v>
      </c>
      <c r="J455" s="40" t="s">
        <v>469</v>
      </c>
      <c r="K455" s="40" t="s">
        <v>470</v>
      </c>
      <c r="L455" s="125">
        <v>2718</v>
      </c>
      <c r="M455" s="120"/>
      <c r="N455" s="261"/>
    </row>
    <row r="456" spans="1:15" s="5" customFormat="1">
      <c r="A456" s="46"/>
      <c r="B456" s="41" t="str">
        <f t="shared" si="43"/>
        <v>X</v>
      </c>
      <c r="C456" s="41"/>
      <c r="D456" s="41"/>
      <c r="E456" s="41" t="str">
        <f t="shared" si="42"/>
        <v>X</v>
      </c>
      <c r="F456" s="41"/>
      <c r="G456" s="41"/>
      <c r="H456" s="41"/>
      <c r="I456" s="41" t="s">
        <v>1221</v>
      </c>
      <c r="J456" s="40" t="s">
        <v>471</v>
      </c>
      <c r="K456" s="40" t="s">
        <v>472</v>
      </c>
      <c r="L456" s="125">
        <v>2772</v>
      </c>
      <c r="M456" s="120"/>
      <c r="N456" s="261"/>
    </row>
    <row r="457" spans="1:15" s="5" customFormat="1">
      <c r="A457" s="46"/>
      <c r="B457" s="41" t="str">
        <f t="shared" si="43"/>
        <v>X</v>
      </c>
      <c r="C457" s="41"/>
      <c r="D457" s="41"/>
      <c r="E457" s="41" t="str">
        <f t="shared" si="42"/>
        <v>X</v>
      </c>
      <c r="F457" s="41"/>
      <c r="G457" s="41"/>
      <c r="H457" s="41"/>
      <c r="I457" s="41" t="s">
        <v>1222</v>
      </c>
      <c r="J457" s="40" t="s">
        <v>473</v>
      </c>
      <c r="K457" s="40" t="s">
        <v>474</v>
      </c>
      <c r="L457" s="125">
        <v>2825</v>
      </c>
      <c r="M457" s="120"/>
      <c r="N457" s="261"/>
    </row>
    <row r="458" spans="1:15" s="5" customFormat="1">
      <c r="A458" s="46"/>
      <c r="B458" s="41" t="str">
        <f t="shared" si="43"/>
        <v>X</v>
      </c>
      <c r="C458" s="41"/>
      <c r="D458" s="41"/>
      <c r="E458" s="41" t="str">
        <f t="shared" si="42"/>
        <v>X</v>
      </c>
      <c r="F458" s="41"/>
      <c r="G458" s="41"/>
      <c r="H458" s="41"/>
      <c r="I458" s="41" t="s">
        <v>1223</v>
      </c>
      <c r="J458" s="40" t="s">
        <v>475</v>
      </c>
      <c r="K458" s="40" t="s">
        <v>476</v>
      </c>
      <c r="L458" s="125">
        <v>2993</v>
      </c>
      <c r="M458" s="120"/>
      <c r="N458" s="261"/>
    </row>
    <row r="459" spans="1:15" s="5" customFormat="1">
      <c r="A459" s="46"/>
      <c r="B459" s="41" t="str">
        <f t="shared" si="43"/>
        <v>X</v>
      </c>
      <c r="C459" s="41"/>
      <c r="D459" s="41"/>
      <c r="E459" s="41" t="str">
        <f t="shared" si="42"/>
        <v>X</v>
      </c>
      <c r="F459" s="41"/>
      <c r="G459" s="41"/>
      <c r="H459" s="41"/>
      <c r="I459" s="41" t="s">
        <v>1224</v>
      </c>
      <c r="J459" s="40" t="s">
        <v>477</v>
      </c>
      <c r="K459" s="40" t="s">
        <v>478</v>
      </c>
      <c r="L459" s="125">
        <v>3064</v>
      </c>
      <c r="M459" s="120"/>
      <c r="N459" s="261"/>
    </row>
    <row r="460" spans="1:15" s="5" customFormat="1">
      <c r="A460" s="46"/>
      <c r="B460" s="41" t="str">
        <f t="shared" si="43"/>
        <v>X</v>
      </c>
      <c r="C460" s="41" t="s">
        <v>446</v>
      </c>
      <c r="D460" s="41" t="str">
        <f t="shared" ref="D460:D515" si="44">IF(FIND("-1-",J460)&gt;0,"X","")</f>
        <v>X</v>
      </c>
      <c r="E460" s="41" t="str">
        <f t="shared" si="42"/>
        <v>X</v>
      </c>
      <c r="F460" s="41"/>
      <c r="G460" s="41"/>
      <c r="H460" s="41"/>
      <c r="I460" s="41">
        <v>0</v>
      </c>
      <c r="J460" s="40" t="s">
        <v>1090</v>
      </c>
      <c r="K460" s="40" t="s">
        <v>1091</v>
      </c>
      <c r="L460" s="125">
        <v>2935</v>
      </c>
      <c r="M460" s="120"/>
      <c r="N460" s="261"/>
      <c r="O460" s="89"/>
    </row>
    <row r="461" spans="1:15" s="5" customFormat="1">
      <c r="A461" s="46"/>
      <c r="B461" s="41" t="str">
        <f t="shared" si="43"/>
        <v>X</v>
      </c>
      <c r="C461" s="41"/>
      <c r="D461" s="41" t="str">
        <f t="shared" si="44"/>
        <v>X</v>
      </c>
      <c r="E461" s="41" t="str">
        <f t="shared" si="42"/>
        <v>X</v>
      </c>
      <c r="F461" s="41"/>
      <c r="G461" s="41"/>
      <c r="H461" s="41"/>
      <c r="I461" s="41" t="s">
        <v>1218</v>
      </c>
      <c r="J461" s="40" t="s">
        <v>1092</v>
      </c>
      <c r="K461" s="40" t="s">
        <v>1093</v>
      </c>
      <c r="L461" s="125">
        <v>2993</v>
      </c>
      <c r="M461" s="120"/>
      <c r="N461" s="261"/>
      <c r="O461" s="89"/>
    </row>
    <row r="462" spans="1:15" s="5" customFormat="1">
      <c r="A462" s="46"/>
      <c r="B462" s="41" t="str">
        <f t="shared" si="43"/>
        <v>X</v>
      </c>
      <c r="C462" s="41"/>
      <c r="D462" s="41" t="str">
        <f t="shared" si="44"/>
        <v>X</v>
      </c>
      <c r="E462" s="41" t="str">
        <f t="shared" si="42"/>
        <v>X</v>
      </c>
      <c r="F462" s="41"/>
      <c r="G462" s="41"/>
      <c r="H462" s="41"/>
      <c r="I462" s="41" t="s">
        <v>1219</v>
      </c>
      <c r="J462" s="40" t="s">
        <v>1094</v>
      </c>
      <c r="K462" s="40" t="s">
        <v>1095</v>
      </c>
      <c r="L462" s="125">
        <v>3046</v>
      </c>
      <c r="M462" s="120"/>
      <c r="N462" s="261"/>
      <c r="O462" s="89"/>
    </row>
    <row r="463" spans="1:15" s="5" customFormat="1">
      <c r="A463" s="46"/>
      <c r="B463" s="41" t="str">
        <f t="shared" si="43"/>
        <v>X</v>
      </c>
      <c r="C463" s="41"/>
      <c r="D463" s="41" t="str">
        <f t="shared" si="44"/>
        <v>X</v>
      </c>
      <c r="E463" s="41" t="str">
        <f t="shared" si="42"/>
        <v>X</v>
      </c>
      <c r="F463" s="41"/>
      <c r="G463" s="41"/>
      <c r="H463" s="41"/>
      <c r="I463" s="41" t="s">
        <v>1220</v>
      </c>
      <c r="J463" s="40" t="s">
        <v>1096</v>
      </c>
      <c r="K463" s="40" t="s">
        <v>1097</v>
      </c>
      <c r="L463" s="125">
        <v>3100</v>
      </c>
      <c r="M463" s="120"/>
      <c r="N463" s="261"/>
      <c r="O463" s="89"/>
    </row>
    <row r="464" spans="1:15" s="5" customFormat="1">
      <c r="A464" s="46"/>
      <c r="B464" s="41" t="str">
        <f t="shared" si="43"/>
        <v>X</v>
      </c>
      <c r="C464" s="41"/>
      <c r="D464" s="41" t="str">
        <f t="shared" si="44"/>
        <v>X</v>
      </c>
      <c r="E464" s="41" t="str">
        <f t="shared" si="42"/>
        <v>X</v>
      </c>
      <c r="F464" s="41"/>
      <c r="G464" s="41"/>
      <c r="H464" s="41"/>
      <c r="I464" s="41" t="s">
        <v>1221</v>
      </c>
      <c r="J464" s="40" t="s">
        <v>1098</v>
      </c>
      <c r="K464" s="40" t="s">
        <v>1099</v>
      </c>
      <c r="L464" s="125">
        <v>3153</v>
      </c>
      <c r="M464" s="120"/>
      <c r="N464" s="261"/>
      <c r="O464" s="89"/>
    </row>
    <row r="465" spans="1:15" s="5" customFormat="1">
      <c r="A465" s="46"/>
      <c r="B465" s="41" t="str">
        <f t="shared" si="43"/>
        <v>X</v>
      </c>
      <c r="C465" s="41"/>
      <c r="D465" s="41" t="str">
        <f t="shared" si="44"/>
        <v>X</v>
      </c>
      <c r="E465" s="41" t="str">
        <f t="shared" si="42"/>
        <v>X</v>
      </c>
      <c r="F465" s="41"/>
      <c r="G465" s="41"/>
      <c r="H465" s="41"/>
      <c r="I465" s="41" t="s">
        <v>1222</v>
      </c>
      <c r="J465" s="40" t="s">
        <v>1100</v>
      </c>
      <c r="K465" s="40" t="s">
        <v>1101</v>
      </c>
      <c r="L465" s="125">
        <v>3207</v>
      </c>
      <c r="M465" s="120"/>
      <c r="N465" s="261"/>
      <c r="O465" s="89"/>
    </row>
    <row r="466" spans="1:15" s="5" customFormat="1">
      <c r="A466" s="46"/>
      <c r="B466" s="41" t="str">
        <f t="shared" si="43"/>
        <v>X</v>
      </c>
      <c r="C466" s="41"/>
      <c r="D466" s="41" t="str">
        <f t="shared" si="44"/>
        <v>X</v>
      </c>
      <c r="E466" s="41" t="str">
        <f t="shared" si="42"/>
        <v>X</v>
      </c>
      <c r="F466" s="41"/>
      <c r="G466" s="41"/>
      <c r="H466" s="41"/>
      <c r="I466" s="41" t="s">
        <v>1223</v>
      </c>
      <c r="J466" s="40" t="s">
        <v>1102</v>
      </c>
      <c r="K466" s="40" t="s">
        <v>1103</v>
      </c>
      <c r="L466" s="125">
        <v>3374</v>
      </c>
      <c r="M466" s="120"/>
      <c r="N466" s="261"/>
      <c r="O466" s="89"/>
    </row>
    <row r="467" spans="1:15" s="5" customFormat="1">
      <c r="A467" s="46"/>
      <c r="B467" s="41" t="str">
        <f t="shared" si="43"/>
        <v>X</v>
      </c>
      <c r="C467" s="41"/>
      <c r="D467" s="41" t="str">
        <f t="shared" si="44"/>
        <v>X</v>
      </c>
      <c r="E467" s="41" t="str">
        <f t="shared" si="42"/>
        <v>X</v>
      </c>
      <c r="F467" s="41"/>
      <c r="G467" s="41"/>
      <c r="H467" s="41"/>
      <c r="I467" s="41" t="s">
        <v>1224</v>
      </c>
      <c r="J467" s="40" t="s">
        <v>1104</v>
      </c>
      <c r="K467" s="40" t="s">
        <v>1105</v>
      </c>
      <c r="L467" s="125">
        <v>3445</v>
      </c>
      <c r="M467" s="120"/>
      <c r="N467" s="261"/>
      <c r="O467" s="89"/>
    </row>
    <row r="468" spans="1:15" s="5" customFormat="1">
      <c r="A468" s="46"/>
      <c r="B468" s="41" t="str">
        <f t="shared" si="43"/>
        <v>X</v>
      </c>
      <c r="C468" s="41" t="s">
        <v>446</v>
      </c>
      <c r="D468" s="41"/>
      <c r="E468" s="41"/>
      <c r="F468" s="41"/>
      <c r="G468" s="41"/>
      <c r="H468" s="41" t="str">
        <f t="shared" ref="H468:H483" si="45">IF(FIND("-E-",J468)&gt;0,"X","")</f>
        <v>X</v>
      </c>
      <c r="I468" s="41">
        <v>0</v>
      </c>
      <c r="J468" s="40" t="s">
        <v>479</v>
      </c>
      <c r="K468" s="40" t="s">
        <v>480</v>
      </c>
      <c r="L468" s="125">
        <v>4659</v>
      </c>
      <c r="M468" s="120"/>
      <c r="N468" s="261"/>
    </row>
    <row r="469" spans="1:15" s="5" customFormat="1">
      <c r="A469" s="46"/>
      <c r="B469" s="41" t="str">
        <f t="shared" si="43"/>
        <v>X</v>
      </c>
      <c r="C469" s="41"/>
      <c r="D469" s="41"/>
      <c r="E469" s="41"/>
      <c r="F469" s="41"/>
      <c r="G469" s="41"/>
      <c r="H469" s="41" t="str">
        <f t="shared" si="45"/>
        <v>X</v>
      </c>
      <c r="I469" s="41" t="s">
        <v>1218</v>
      </c>
      <c r="J469" s="40" t="s">
        <v>481</v>
      </c>
      <c r="K469" s="40" t="s">
        <v>482</v>
      </c>
      <c r="L469" s="125">
        <v>4507</v>
      </c>
      <c r="M469" s="120"/>
      <c r="N469" s="261"/>
    </row>
    <row r="470" spans="1:15" s="5" customFormat="1">
      <c r="A470" s="46"/>
      <c r="B470" s="41" t="str">
        <f t="shared" si="43"/>
        <v>X</v>
      </c>
      <c r="C470" s="41"/>
      <c r="D470" s="41"/>
      <c r="E470" s="41"/>
      <c r="F470" s="41"/>
      <c r="G470" s="41"/>
      <c r="H470" s="41" t="str">
        <f t="shared" si="45"/>
        <v>X</v>
      </c>
      <c r="I470" s="41" t="s">
        <v>1219</v>
      </c>
      <c r="J470" s="40" t="s">
        <v>483</v>
      </c>
      <c r="K470" s="40" t="s">
        <v>484</v>
      </c>
      <c r="L470" s="125">
        <v>4559</v>
      </c>
      <c r="M470" s="120"/>
      <c r="N470" s="261"/>
    </row>
    <row r="471" spans="1:15" s="5" customFormat="1">
      <c r="A471" s="46"/>
      <c r="B471" s="41" t="str">
        <f t="shared" si="43"/>
        <v>X</v>
      </c>
      <c r="C471" s="41"/>
      <c r="D471" s="41"/>
      <c r="E471" s="41"/>
      <c r="F471" s="41"/>
      <c r="G471" s="41"/>
      <c r="H471" s="41" t="str">
        <f t="shared" si="45"/>
        <v>X</v>
      </c>
      <c r="I471" s="41" t="s">
        <v>1220</v>
      </c>
      <c r="J471" s="40" t="s">
        <v>485</v>
      </c>
      <c r="K471" s="40" t="s">
        <v>486</v>
      </c>
      <c r="L471" s="125">
        <v>4613</v>
      </c>
      <c r="M471" s="120"/>
      <c r="N471" s="261"/>
    </row>
    <row r="472" spans="1:15" s="5" customFormat="1">
      <c r="A472" s="46"/>
      <c r="B472" s="41" t="str">
        <f t="shared" si="43"/>
        <v>X</v>
      </c>
      <c r="C472" s="41"/>
      <c r="D472" s="41"/>
      <c r="E472" s="41"/>
      <c r="F472" s="41"/>
      <c r="G472" s="41"/>
      <c r="H472" s="41" t="str">
        <f t="shared" si="45"/>
        <v>X</v>
      </c>
      <c r="I472" s="41" t="s">
        <v>1221</v>
      </c>
      <c r="J472" s="40" t="s">
        <v>487</v>
      </c>
      <c r="K472" s="40" t="s">
        <v>488</v>
      </c>
      <c r="L472" s="125">
        <v>4667</v>
      </c>
      <c r="M472" s="120"/>
      <c r="N472" s="261"/>
    </row>
    <row r="473" spans="1:15" s="5" customFormat="1">
      <c r="A473" s="46"/>
      <c r="B473" s="41" t="str">
        <f t="shared" si="43"/>
        <v>X</v>
      </c>
      <c r="C473" s="41"/>
      <c r="D473" s="41"/>
      <c r="E473" s="41"/>
      <c r="F473" s="41"/>
      <c r="G473" s="41"/>
      <c r="H473" s="41" t="str">
        <f t="shared" si="45"/>
        <v>X</v>
      </c>
      <c r="I473" s="41" t="s">
        <v>1222</v>
      </c>
      <c r="J473" s="40" t="s">
        <v>489</v>
      </c>
      <c r="K473" s="40" t="s">
        <v>490</v>
      </c>
      <c r="L473" s="125">
        <v>4721</v>
      </c>
      <c r="M473" s="120"/>
      <c r="N473" s="261"/>
    </row>
    <row r="474" spans="1:15" s="5" customFormat="1">
      <c r="A474" s="46"/>
      <c r="B474" s="41" t="str">
        <f t="shared" si="43"/>
        <v>X</v>
      </c>
      <c r="C474" s="41"/>
      <c r="D474" s="41"/>
      <c r="E474" s="41"/>
      <c r="F474" s="41"/>
      <c r="G474" s="41"/>
      <c r="H474" s="41" t="str">
        <f t="shared" si="45"/>
        <v>X</v>
      </c>
      <c r="I474" s="41" t="s">
        <v>1223</v>
      </c>
      <c r="J474" s="40" t="s">
        <v>491</v>
      </c>
      <c r="K474" s="40" t="s">
        <v>492</v>
      </c>
      <c r="L474" s="125">
        <v>4887</v>
      </c>
      <c r="M474" s="120"/>
      <c r="N474" s="261"/>
    </row>
    <row r="475" spans="1:15" s="5" customFormat="1">
      <c r="A475" s="46"/>
      <c r="B475" s="41" t="str">
        <f t="shared" si="43"/>
        <v>X</v>
      </c>
      <c r="C475" s="41"/>
      <c r="D475" s="41"/>
      <c r="E475" s="41"/>
      <c r="F475" s="41"/>
      <c r="G475" s="41"/>
      <c r="H475" s="41" t="str">
        <f t="shared" si="45"/>
        <v>X</v>
      </c>
      <c r="I475" s="41" t="s">
        <v>1224</v>
      </c>
      <c r="J475" s="40" t="s">
        <v>493</v>
      </c>
      <c r="K475" s="40" t="s">
        <v>494</v>
      </c>
      <c r="L475" s="125">
        <v>4959</v>
      </c>
      <c r="M475" s="120"/>
      <c r="N475" s="261"/>
    </row>
    <row r="476" spans="1:15" s="5" customFormat="1">
      <c r="A476" s="46"/>
      <c r="B476" s="41" t="str">
        <f t="shared" si="43"/>
        <v>X</v>
      </c>
      <c r="C476" s="41" t="s">
        <v>446</v>
      </c>
      <c r="D476" s="41" t="str">
        <f t="shared" si="44"/>
        <v>X</v>
      </c>
      <c r="E476" s="41"/>
      <c r="F476" s="41"/>
      <c r="G476" s="41"/>
      <c r="H476" s="41" t="str">
        <f t="shared" si="45"/>
        <v>X</v>
      </c>
      <c r="I476" s="41">
        <v>0</v>
      </c>
      <c r="J476" s="40" t="s">
        <v>1106</v>
      </c>
      <c r="K476" s="40" t="s">
        <v>1107</v>
      </c>
      <c r="L476" s="125">
        <v>5040</v>
      </c>
      <c r="M476" s="120"/>
      <c r="N476" s="261"/>
      <c r="O476" s="89"/>
    </row>
    <row r="477" spans="1:15" s="5" customFormat="1">
      <c r="A477" s="46"/>
      <c r="B477" s="41" t="str">
        <f t="shared" si="43"/>
        <v>X</v>
      </c>
      <c r="C477" s="41"/>
      <c r="D477" s="41" t="str">
        <f t="shared" si="44"/>
        <v>X</v>
      </c>
      <c r="E477" s="41"/>
      <c r="F477" s="41"/>
      <c r="G477" s="41"/>
      <c r="H477" s="41" t="str">
        <f t="shared" si="45"/>
        <v>X</v>
      </c>
      <c r="I477" s="41" t="s">
        <v>1218</v>
      </c>
      <c r="J477" s="40" t="s">
        <v>1108</v>
      </c>
      <c r="K477" s="40" t="s">
        <v>1109</v>
      </c>
      <c r="L477" s="125">
        <v>4888</v>
      </c>
      <c r="M477" s="120"/>
      <c r="N477" s="261"/>
      <c r="O477" s="89"/>
    </row>
    <row r="478" spans="1:15" s="5" customFormat="1">
      <c r="A478" s="46"/>
      <c r="B478" s="41" t="str">
        <f t="shared" si="43"/>
        <v>X</v>
      </c>
      <c r="C478" s="41"/>
      <c r="D478" s="41" t="str">
        <f t="shared" si="44"/>
        <v>X</v>
      </c>
      <c r="E478" s="41"/>
      <c r="F478" s="41"/>
      <c r="G478" s="41"/>
      <c r="H478" s="41" t="str">
        <f t="shared" si="45"/>
        <v>X</v>
      </c>
      <c r="I478" s="41" t="s">
        <v>1219</v>
      </c>
      <c r="J478" s="40" t="s">
        <v>1110</v>
      </c>
      <c r="K478" s="40" t="s">
        <v>1111</v>
      </c>
      <c r="L478" s="125">
        <v>4941</v>
      </c>
      <c r="M478" s="120"/>
      <c r="N478" s="261"/>
      <c r="O478" s="89"/>
    </row>
    <row r="479" spans="1:15" s="5" customFormat="1">
      <c r="A479" s="46"/>
      <c r="B479" s="41" t="str">
        <f t="shared" si="43"/>
        <v>X</v>
      </c>
      <c r="C479" s="41"/>
      <c r="D479" s="41" t="str">
        <f t="shared" si="44"/>
        <v>X</v>
      </c>
      <c r="E479" s="41"/>
      <c r="F479" s="41"/>
      <c r="G479" s="41"/>
      <c r="H479" s="41" t="str">
        <f t="shared" si="45"/>
        <v>X</v>
      </c>
      <c r="I479" s="41" t="s">
        <v>1220</v>
      </c>
      <c r="J479" s="40" t="s">
        <v>1112</v>
      </c>
      <c r="K479" s="40" t="s">
        <v>1113</v>
      </c>
      <c r="L479" s="125">
        <v>4994</v>
      </c>
      <c r="M479" s="120"/>
      <c r="N479" s="261"/>
      <c r="O479" s="89"/>
    </row>
    <row r="480" spans="1:15" s="5" customFormat="1">
      <c r="A480" s="46"/>
      <c r="B480" s="41" t="str">
        <f t="shared" si="43"/>
        <v>X</v>
      </c>
      <c r="C480" s="41"/>
      <c r="D480" s="41" t="str">
        <f t="shared" si="44"/>
        <v>X</v>
      </c>
      <c r="E480" s="41"/>
      <c r="F480" s="41"/>
      <c r="G480" s="41"/>
      <c r="H480" s="41" t="str">
        <f t="shared" si="45"/>
        <v>X</v>
      </c>
      <c r="I480" s="41" t="s">
        <v>1221</v>
      </c>
      <c r="J480" s="40" t="s">
        <v>1114</v>
      </c>
      <c r="K480" s="40" t="s">
        <v>1115</v>
      </c>
      <c r="L480" s="125">
        <v>5048</v>
      </c>
      <c r="M480" s="120"/>
      <c r="N480" s="261"/>
      <c r="O480" s="89"/>
    </row>
    <row r="481" spans="1:15" s="5" customFormat="1">
      <c r="A481" s="46"/>
      <c r="B481" s="41" t="str">
        <f t="shared" si="43"/>
        <v>X</v>
      </c>
      <c r="C481" s="41"/>
      <c r="D481" s="41" t="str">
        <f t="shared" si="44"/>
        <v>X</v>
      </c>
      <c r="E481" s="41"/>
      <c r="F481" s="41"/>
      <c r="G481" s="41"/>
      <c r="H481" s="41" t="str">
        <f t="shared" si="45"/>
        <v>X</v>
      </c>
      <c r="I481" s="41" t="s">
        <v>1222</v>
      </c>
      <c r="J481" s="40" t="s">
        <v>1116</v>
      </c>
      <c r="K481" s="40" t="s">
        <v>1117</v>
      </c>
      <c r="L481" s="125">
        <v>5102</v>
      </c>
      <c r="M481" s="120"/>
      <c r="N481" s="261"/>
      <c r="O481" s="89"/>
    </row>
    <row r="482" spans="1:15" s="5" customFormat="1">
      <c r="A482" s="46"/>
      <c r="B482" s="41" t="str">
        <f t="shared" si="43"/>
        <v>X</v>
      </c>
      <c r="C482" s="41"/>
      <c r="D482" s="41" t="str">
        <f t="shared" si="44"/>
        <v>X</v>
      </c>
      <c r="E482" s="41"/>
      <c r="F482" s="41"/>
      <c r="G482" s="41"/>
      <c r="H482" s="41" t="str">
        <f t="shared" si="45"/>
        <v>X</v>
      </c>
      <c r="I482" s="41" t="s">
        <v>1223</v>
      </c>
      <c r="J482" s="40" t="s">
        <v>1118</v>
      </c>
      <c r="K482" s="40" t="s">
        <v>1119</v>
      </c>
      <c r="L482" s="125">
        <v>5268</v>
      </c>
      <c r="M482" s="120"/>
      <c r="N482" s="261"/>
      <c r="O482" s="89"/>
    </row>
    <row r="483" spans="1:15" s="5" customFormat="1">
      <c r="A483" s="46"/>
      <c r="B483" s="41" t="str">
        <f t="shared" si="43"/>
        <v>X</v>
      </c>
      <c r="C483" s="41"/>
      <c r="D483" s="41" t="str">
        <f t="shared" si="44"/>
        <v>X</v>
      </c>
      <c r="E483" s="41"/>
      <c r="F483" s="41"/>
      <c r="G483" s="41"/>
      <c r="H483" s="41" t="str">
        <f t="shared" si="45"/>
        <v>X</v>
      </c>
      <c r="I483" s="41" t="s">
        <v>1224</v>
      </c>
      <c r="J483" s="40" t="s">
        <v>1120</v>
      </c>
      <c r="K483" s="40" t="s">
        <v>1121</v>
      </c>
      <c r="L483" s="125">
        <v>5340</v>
      </c>
      <c r="M483" s="120"/>
      <c r="N483" s="261"/>
      <c r="O483" s="89"/>
    </row>
    <row r="484" spans="1:15" s="5" customFormat="1">
      <c r="A484" s="46"/>
      <c r="B484" s="41" t="str">
        <f t="shared" si="43"/>
        <v>X</v>
      </c>
      <c r="C484" s="41" t="s">
        <v>446</v>
      </c>
      <c r="D484" s="41"/>
      <c r="E484" s="41"/>
      <c r="F484" s="41" t="str">
        <f t="shared" ref="F484:F499" si="46">IF(FIND("-K-",J484)&gt;0,"X","")</f>
        <v>X</v>
      </c>
      <c r="G484" s="41"/>
      <c r="H484" s="41"/>
      <c r="I484" s="41">
        <v>0</v>
      </c>
      <c r="J484" s="40" t="s">
        <v>495</v>
      </c>
      <c r="K484" s="40" t="s">
        <v>496</v>
      </c>
      <c r="L484" s="125">
        <v>3974</v>
      </c>
      <c r="M484" s="120"/>
      <c r="N484" s="261"/>
    </row>
    <row r="485" spans="1:15" s="5" customFormat="1">
      <c r="A485" s="46"/>
      <c r="B485" s="41" t="str">
        <f t="shared" si="43"/>
        <v>X</v>
      </c>
      <c r="C485" s="41"/>
      <c r="D485" s="41"/>
      <c r="E485" s="41"/>
      <c r="F485" s="41" t="str">
        <f t="shared" si="46"/>
        <v>X</v>
      </c>
      <c r="G485" s="41"/>
      <c r="H485" s="41"/>
      <c r="I485" s="41" t="s">
        <v>1218</v>
      </c>
      <c r="J485" s="40" t="s">
        <v>497</v>
      </c>
      <c r="K485" s="40" t="s">
        <v>498</v>
      </c>
      <c r="L485" s="125">
        <v>3890</v>
      </c>
      <c r="M485" s="120"/>
      <c r="N485" s="261"/>
    </row>
    <row r="486" spans="1:15" s="5" customFormat="1">
      <c r="A486" s="46"/>
      <c r="B486" s="41" t="str">
        <f t="shared" si="43"/>
        <v>X</v>
      </c>
      <c r="C486" s="41"/>
      <c r="D486" s="41"/>
      <c r="E486" s="41"/>
      <c r="F486" s="41" t="str">
        <f t="shared" si="46"/>
        <v>X</v>
      </c>
      <c r="G486" s="41"/>
      <c r="H486" s="41"/>
      <c r="I486" s="41" t="s">
        <v>1219</v>
      </c>
      <c r="J486" s="40" t="s">
        <v>499</v>
      </c>
      <c r="K486" s="40" t="s">
        <v>500</v>
      </c>
      <c r="L486" s="125">
        <v>3945</v>
      </c>
      <c r="M486" s="120"/>
      <c r="N486" s="261"/>
    </row>
    <row r="487" spans="1:15" s="5" customFormat="1">
      <c r="A487" s="46"/>
      <c r="B487" s="41" t="str">
        <f t="shared" si="43"/>
        <v>X</v>
      </c>
      <c r="C487" s="41"/>
      <c r="D487" s="41"/>
      <c r="E487" s="41"/>
      <c r="F487" s="41" t="str">
        <f t="shared" si="46"/>
        <v>X</v>
      </c>
      <c r="G487" s="41"/>
      <c r="H487" s="41"/>
      <c r="I487" s="41" t="s">
        <v>1220</v>
      </c>
      <c r="J487" s="40" t="s">
        <v>501</v>
      </c>
      <c r="K487" s="40" t="s">
        <v>502</v>
      </c>
      <c r="L487" s="125">
        <v>3997</v>
      </c>
      <c r="M487" s="120"/>
      <c r="N487" s="261"/>
    </row>
    <row r="488" spans="1:15" s="5" customFormat="1">
      <c r="A488" s="46"/>
      <c r="B488" s="41" t="str">
        <f t="shared" si="43"/>
        <v>X</v>
      </c>
      <c r="C488" s="41"/>
      <c r="D488" s="41"/>
      <c r="E488" s="41"/>
      <c r="F488" s="41" t="str">
        <f t="shared" si="46"/>
        <v>X</v>
      </c>
      <c r="G488" s="41"/>
      <c r="H488" s="41"/>
      <c r="I488" s="41" t="s">
        <v>1221</v>
      </c>
      <c r="J488" s="40" t="s">
        <v>503</v>
      </c>
      <c r="K488" s="40" t="s">
        <v>504</v>
      </c>
      <c r="L488" s="125">
        <v>4051</v>
      </c>
      <c r="M488" s="120"/>
      <c r="N488" s="261"/>
    </row>
    <row r="489" spans="1:15" s="5" customFormat="1">
      <c r="A489" s="46"/>
      <c r="B489" s="41" t="str">
        <f t="shared" si="43"/>
        <v>X</v>
      </c>
      <c r="C489" s="41"/>
      <c r="D489" s="41"/>
      <c r="E489" s="41"/>
      <c r="F489" s="41" t="str">
        <f t="shared" si="46"/>
        <v>X</v>
      </c>
      <c r="G489" s="41"/>
      <c r="H489" s="41"/>
      <c r="I489" s="41" t="s">
        <v>1222</v>
      </c>
      <c r="J489" s="40" t="s">
        <v>505</v>
      </c>
      <c r="K489" s="40" t="s">
        <v>506</v>
      </c>
      <c r="L489" s="125">
        <v>4106</v>
      </c>
      <c r="M489" s="120"/>
      <c r="N489" s="261"/>
    </row>
    <row r="490" spans="1:15" s="5" customFormat="1">
      <c r="A490" s="46"/>
      <c r="B490" s="41" t="str">
        <f t="shared" si="43"/>
        <v>X</v>
      </c>
      <c r="C490" s="41"/>
      <c r="D490" s="41"/>
      <c r="E490" s="41"/>
      <c r="F490" s="41" t="str">
        <f t="shared" si="46"/>
        <v>X</v>
      </c>
      <c r="G490" s="41"/>
      <c r="H490" s="41"/>
      <c r="I490" s="41" t="s">
        <v>1223</v>
      </c>
      <c r="J490" s="40" t="s">
        <v>507</v>
      </c>
      <c r="K490" s="40" t="s">
        <v>508</v>
      </c>
      <c r="L490" s="125">
        <v>4271</v>
      </c>
      <c r="M490" s="120"/>
      <c r="N490" s="261"/>
    </row>
    <row r="491" spans="1:15" s="5" customFormat="1">
      <c r="A491" s="46"/>
      <c r="B491" s="41" t="str">
        <f t="shared" si="43"/>
        <v>X</v>
      </c>
      <c r="C491" s="41"/>
      <c r="D491" s="41"/>
      <c r="E491" s="41"/>
      <c r="F491" s="41" t="str">
        <f t="shared" si="46"/>
        <v>X</v>
      </c>
      <c r="G491" s="41"/>
      <c r="H491" s="41"/>
      <c r="I491" s="41" t="s">
        <v>1224</v>
      </c>
      <c r="J491" s="40" t="s">
        <v>509</v>
      </c>
      <c r="K491" s="40" t="s">
        <v>510</v>
      </c>
      <c r="L491" s="125">
        <v>4344</v>
      </c>
      <c r="M491" s="120"/>
      <c r="N491" s="261"/>
    </row>
    <row r="492" spans="1:15" s="5" customFormat="1">
      <c r="A492" s="46"/>
      <c r="B492" s="41" t="str">
        <f t="shared" si="43"/>
        <v>X</v>
      </c>
      <c r="C492" s="41" t="s">
        <v>446</v>
      </c>
      <c r="D492" s="41" t="str">
        <f t="shared" si="44"/>
        <v>X</v>
      </c>
      <c r="E492" s="41"/>
      <c r="F492" s="41" t="str">
        <f t="shared" si="46"/>
        <v>X</v>
      </c>
      <c r="G492" s="41"/>
      <c r="H492" s="41"/>
      <c r="I492" s="41">
        <v>0</v>
      </c>
      <c r="J492" s="40" t="s">
        <v>1122</v>
      </c>
      <c r="K492" s="40" t="s">
        <v>1123</v>
      </c>
      <c r="L492" s="125">
        <v>4356</v>
      </c>
      <c r="M492" s="120"/>
      <c r="N492" s="261"/>
      <c r="O492" s="89"/>
    </row>
    <row r="493" spans="1:15" s="5" customFormat="1">
      <c r="A493" s="46"/>
      <c r="B493" s="41" t="str">
        <f t="shared" si="43"/>
        <v>X</v>
      </c>
      <c r="C493" s="41"/>
      <c r="D493" s="41" t="str">
        <f t="shared" si="44"/>
        <v>X</v>
      </c>
      <c r="E493" s="41"/>
      <c r="F493" s="41" t="str">
        <f t="shared" si="46"/>
        <v>X</v>
      </c>
      <c r="G493" s="41"/>
      <c r="H493" s="41"/>
      <c r="I493" s="41" t="s">
        <v>1218</v>
      </c>
      <c r="J493" s="40" t="s">
        <v>1124</v>
      </c>
      <c r="K493" s="40" t="s">
        <v>1125</v>
      </c>
      <c r="L493" s="125">
        <v>4271</v>
      </c>
      <c r="M493" s="120"/>
      <c r="N493" s="261"/>
      <c r="O493" s="89"/>
    </row>
    <row r="494" spans="1:15" s="5" customFormat="1">
      <c r="A494" s="46"/>
      <c r="B494" s="41" t="str">
        <f t="shared" si="43"/>
        <v>X</v>
      </c>
      <c r="C494" s="41"/>
      <c r="D494" s="41" t="str">
        <f t="shared" si="44"/>
        <v>X</v>
      </c>
      <c r="E494" s="41"/>
      <c r="F494" s="41" t="str">
        <f t="shared" si="46"/>
        <v>X</v>
      </c>
      <c r="G494" s="41"/>
      <c r="H494" s="41"/>
      <c r="I494" s="41" t="s">
        <v>1219</v>
      </c>
      <c r="J494" s="40" t="s">
        <v>1126</v>
      </c>
      <c r="K494" s="40" t="s">
        <v>1127</v>
      </c>
      <c r="L494" s="125">
        <v>4326</v>
      </c>
      <c r="M494" s="120"/>
      <c r="N494" s="261"/>
      <c r="O494" s="89"/>
    </row>
    <row r="495" spans="1:15" s="5" customFormat="1">
      <c r="A495" s="46"/>
      <c r="B495" s="41" t="str">
        <f t="shared" si="43"/>
        <v>X</v>
      </c>
      <c r="C495" s="41"/>
      <c r="D495" s="41" t="str">
        <f t="shared" si="44"/>
        <v>X</v>
      </c>
      <c r="E495" s="41"/>
      <c r="F495" s="41" t="str">
        <f t="shared" si="46"/>
        <v>X</v>
      </c>
      <c r="G495" s="41"/>
      <c r="H495" s="41"/>
      <c r="I495" s="41" t="s">
        <v>1220</v>
      </c>
      <c r="J495" s="40" t="s">
        <v>1128</v>
      </c>
      <c r="K495" s="40" t="s">
        <v>1129</v>
      </c>
      <c r="L495" s="125">
        <v>4380</v>
      </c>
      <c r="M495" s="120"/>
      <c r="N495" s="261"/>
      <c r="O495" s="89"/>
    </row>
    <row r="496" spans="1:15" s="5" customFormat="1">
      <c r="A496" s="46"/>
      <c r="B496" s="41" t="str">
        <f t="shared" si="43"/>
        <v>X</v>
      </c>
      <c r="C496" s="41"/>
      <c r="D496" s="41" t="str">
        <f t="shared" si="44"/>
        <v>X</v>
      </c>
      <c r="E496" s="41"/>
      <c r="F496" s="41" t="str">
        <f t="shared" si="46"/>
        <v>X</v>
      </c>
      <c r="G496" s="41"/>
      <c r="H496" s="41"/>
      <c r="I496" s="41" t="s">
        <v>1221</v>
      </c>
      <c r="J496" s="40" t="s">
        <v>1130</v>
      </c>
      <c r="K496" s="40" t="s">
        <v>1131</v>
      </c>
      <c r="L496" s="125">
        <v>4432</v>
      </c>
      <c r="M496" s="120"/>
      <c r="N496" s="261"/>
      <c r="O496" s="89"/>
    </row>
    <row r="497" spans="1:15" s="5" customFormat="1">
      <c r="A497" s="46"/>
      <c r="B497" s="41" t="str">
        <f t="shared" si="43"/>
        <v>X</v>
      </c>
      <c r="C497" s="41"/>
      <c r="D497" s="41" t="str">
        <f t="shared" si="44"/>
        <v>X</v>
      </c>
      <c r="E497" s="41"/>
      <c r="F497" s="41" t="str">
        <f t="shared" si="46"/>
        <v>X</v>
      </c>
      <c r="G497" s="41"/>
      <c r="H497" s="41"/>
      <c r="I497" s="41" t="s">
        <v>1222</v>
      </c>
      <c r="J497" s="40" t="s">
        <v>1132</v>
      </c>
      <c r="K497" s="40" t="s">
        <v>1133</v>
      </c>
      <c r="L497" s="125">
        <v>4487</v>
      </c>
      <c r="M497" s="120"/>
      <c r="N497" s="261"/>
      <c r="O497" s="89"/>
    </row>
    <row r="498" spans="1:15" s="5" customFormat="1">
      <c r="A498" s="46"/>
      <c r="B498" s="41" t="str">
        <f t="shared" si="43"/>
        <v>X</v>
      </c>
      <c r="C498" s="41"/>
      <c r="D498" s="41" t="str">
        <f t="shared" si="44"/>
        <v>X</v>
      </c>
      <c r="E498" s="41"/>
      <c r="F498" s="41" t="str">
        <f t="shared" si="46"/>
        <v>X</v>
      </c>
      <c r="G498" s="41"/>
      <c r="H498" s="41"/>
      <c r="I498" s="41" t="s">
        <v>1223</v>
      </c>
      <c r="J498" s="40" t="s">
        <v>1134</v>
      </c>
      <c r="K498" s="40" t="s">
        <v>1135</v>
      </c>
      <c r="L498" s="125">
        <v>4653</v>
      </c>
      <c r="M498" s="120"/>
      <c r="N498" s="261"/>
      <c r="O498" s="89"/>
    </row>
    <row r="499" spans="1:15" s="5" customFormat="1">
      <c r="A499" s="46"/>
      <c r="B499" s="41" t="str">
        <f t="shared" si="43"/>
        <v>X</v>
      </c>
      <c r="C499" s="41"/>
      <c r="D499" s="41" t="str">
        <f t="shared" si="44"/>
        <v>X</v>
      </c>
      <c r="E499" s="41"/>
      <c r="F499" s="41" t="str">
        <f t="shared" si="46"/>
        <v>X</v>
      </c>
      <c r="G499" s="41"/>
      <c r="H499" s="41"/>
      <c r="I499" s="41" t="s">
        <v>1224</v>
      </c>
      <c r="J499" s="40" t="s">
        <v>1136</v>
      </c>
      <c r="K499" s="40" t="s">
        <v>1137</v>
      </c>
      <c r="L499" s="125">
        <v>4726</v>
      </c>
      <c r="M499" s="120"/>
      <c r="N499" s="261"/>
      <c r="O499" s="89"/>
    </row>
    <row r="500" spans="1:15" s="5" customFormat="1">
      <c r="A500" s="46"/>
      <c r="B500" s="41" t="str">
        <f t="shared" si="43"/>
        <v>X</v>
      </c>
      <c r="C500" s="41" t="s">
        <v>446</v>
      </c>
      <c r="D500" s="41"/>
      <c r="E500" s="41"/>
      <c r="F500" s="41"/>
      <c r="G500" s="41" t="str">
        <f t="shared" ref="G500:G515" si="47">IF(FIND("-P-",J500)&gt;0,"X","")</f>
        <v>X</v>
      </c>
      <c r="H500" s="41"/>
      <c r="I500" s="41">
        <v>0</v>
      </c>
      <c r="J500" s="40" t="s">
        <v>511</v>
      </c>
      <c r="K500" s="40" t="s">
        <v>512</v>
      </c>
      <c r="L500" s="125">
        <v>4192</v>
      </c>
      <c r="M500" s="120"/>
      <c r="N500" s="261"/>
    </row>
    <row r="501" spans="1:15" s="5" customFormat="1">
      <c r="A501" s="46"/>
      <c r="B501" s="41" t="str">
        <f t="shared" si="43"/>
        <v>X</v>
      </c>
      <c r="C501" s="41"/>
      <c r="D501" s="41"/>
      <c r="E501" s="41"/>
      <c r="F501" s="41"/>
      <c r="G501" s="41" t="str">
        <f t="shared" si="47"/>
        <v>X</v>
      </c>
      <c r="H501" s="41"/>
      <c r="I501" s="41" t="s">
        <v>1218</v>
      </c>
      <c r="J501" s="40" t="s">
        <v>513</v>
      </c>
      <c r="K501" s="40" t="s">
        <v>514</v>
      </c>
      <c r="L501" s="125">
        <v>4086</v>
      </c>
      <c r="M501" s="120"/>
      <c r="N501" s="261"/>
    </row>
    <row r="502" spans="1:15" s="5" customFormat="1">
      <c r="A502" s="46"/>
      <c r="B502" s="41" t="str">
        <f t="shared" si="43"/>
        <v>X</v>
      </c>
      <c r="C502" s="41"/>
      <c r="D502" s="41"/>
      <c r="E502" s="41"/>
      <c r="F502" s="41"/>
      <c r="G502" s="41" t="str">
        <f t="shared" si="47"/>
        <v>X</v>
      </c>
      <c r="H502" s="41"/>
      <c r="I502" s="41" t="s">
        <v>1219</v>
      </c>
      <c r="J502" s="40" t="s">
        <v>515</v>
      </c>
      <c r="K502" s="40" t="s">
        <v>516</v>
      </c>
      <c r="L502" s="125">
        <v>4140</v>
      </c>
      <c r="M502" s="120"/>
      <c r="N502" s="261"/>
    </row>
    <row r="503" spans="1:15" s="5" customFormat="1">
      <c r="A503" s="46"/>
      <c r="B503" s="41" t="str">
        <f t="shared" si="43"/>
        <v>X</v>
      </c>
      <c r="C503" s="41"/>
      <c r="D503" s="41"/>
      <c r="E503" s="41"/>
      <c r="F503" s="41"/>
      <c r="G503" s="41" t="str">
        <f t="shared" si="47"/>
        <v>X</v>
      </c>
      <c r="H503" s="41"/>
      <c r="I503" s="41" t="s">
        <v>1220</v>
      </c>
      <c r="J503" s="40" t="s">
        <v>517</v>
      </c>
      <c r="K503" s="40" t="s">
        <v>518</v>
      </c>
      <c r="L503" s="125">
        <v>4194</v>
      </c>
      <c r="M503" s="120"/>
      <c r="N503" s="261"/>
    </row>
    <row r="504" spans="1:15" s="5" customFormat="1">
      <c r="A504" s="46"/>
      <c r="B504" s="41" t="str">
        <f t="shared" si="43"/>
        <v>X</v>
      </c>
      <c r="C504" s="41"/>
      <c r="D504" s="41"/>
      <c r="E504" s="41"/>
      <c r="F504" s="41"/>
      <c r="G504" s="41" t="str">
        <f t="shared" si="47"/>
        <v>X</v>
      </c>
      <c r="H504" s="41"/>
      <c r="I504" s="41" t="s">
        <v>1221</v>
      </c>
      <c r="J504" s="40" t="s">
        <v>519</v>
      </c>
      <c r="K504" s="40" t="s">
        <v>520</v>
      </c>
      <c r="L504" s="125">
        <v>4246</v>
      </c>
      <c r="M504" s="120"/>
      <c r="N504" s="261"/>
    </row>
    <row r="505" spans="1:15" s="5" customFormat="1">
      <c r="A505" s="46"/>
      <c r="B505" s="41" t="str">
        <f t="shared" si="43"/>
        <v>X</v>
      </c>
      <c r="C505" s="41"/>
      <c r="D505" s="41"/>
      <c r="E505" s="41"/>
      <c r="F505" s="41"/>
      <c r="G505" s="41" t="str">
        <f t="shared" si="47"/>
        <v>X</v>
      </c>
      <c r="H505" s="41"/>
      <c r="I505" s="41" t="s">
        <v>1222</v>
      </c>
      <c r="J505" s="40" t="s">
        <v>521</v>
      </c>
      <c r="K505" s="40" t="s">
        <v>522</v>
      </c>
      <c r="L505" s="125">
        <v>4301</v>
      </c>
      <c r="M505" s="120"/>
      <c r="N505" s="261"/>
    </row>
    <row r="506" spans="1:15" s="5" customFormat="1">
      <c r="A506" s="46"/>
      <c r="B506" s="41" t="str">
        <f t="shared" si="43"/>
        <v>X</v>
      </c>
      <c r="C506" s="41"/>
      <c r="D506" s="41"/>
      <c r="E506" s="41"/>
      <c r="F506" s="41"/>
      <c r="G506" s="41" t="str">
        <f t="shared" si="47"/>
        <v>X</v>
      </c>
      <c r="H506" s="41"/>
      <c r="I506" s="41" t="s">
        <v>1223</v>
      </c>
      <c r="J506" s="40" t="s">
        <v>523</v>
      </c>
      <c r="K506" s="40" t="s">
        <v>524</v>
      </c>
      <c r="L506" s="125">
        <v>4467</v>
      </c>
      <c r="M506" s="120"/>
      <c r="N506" s="261"/>
    </row>
    <row r="507" spans="1:15" s="5" customFormat="1">
      <c r="A507" s="46"/>
      <c r="B507" s="41" t="str">
        <f t="shared" si="43"/>
        <v>X</v>
      </c>
      <c r="C507" s="41"/>
      <c r="D507" s="41"/>
      <c r="E507" s="41"/>
      <c r="F507" s="41"/>
      <c r="G507" s="41" t="str">
        <f t="shared" si="47"/>
        <v>X</v>
      </c>
      <c r="H507" s="41"/>
      <c r="I507" s="41" t="s">
        <v>1224</v>
      </c>
      <c r="J507" s="40" t="s">
        <v>525</v>
      </c>
      <c r="K507" s="40" t="s">
        <v>526</v>
      </c>
      <c r="L507" s="125">
        <v>4540</v>
      </c>
      <c r="M507" s="120"/>
      <c r="N507" s="261"/>
    </row>
    <row r="508" spans="1:15" s="5" customFormat="1">
      <c r="A508" s="46"/>
      <c r="B508" s="41" t="str">
        <f t="shared" si="43"/>
        <v>X</v>
      </c>
      <c r="C508" s="41" t="s">
        <v>446</v>
      </c>
      <c r="D508" s="41" t="str">
        <f t="shared" si="44"/>
        <v>X</v>
      </c>
      <c r="E508" s="41"/>
      <c r="F508" s="41"/>
      <c r="G508" s="41" t="str">
        <f t="shared" si="47"/>
        <v>X</v>
      </c>
      <c r="H508" s="41"/>
      <c r="I508" s="41">
        <v>0</v>
      </c>
      <c r="J508" s="40" t="s">
        <v>1138</v>
      </c>
      <c r="K508" s="40" t="s">
        <v>1139</v>
      </c>
      <c r="L508" s="125">
        <v>4574</v>
      </c>
      <c r="M508" s="120"/>
      <c r="N508" s="261"/>
      <c r="O508" s="89"/>
    </row>
    <row r="509" spans="1:15" s="5" customFormat="1">
      <c r="A509" s="46"/>
      <c r="B509" s="41" t="str">
        <f t="shared" si="43"/>
        <v>X</v>
      </c>
      <c r="C509" s="41"/>
      <c r="D509" s="41" t="str">
        <f t="shared" si="44"/>
        <v>X</v>
      </c>
      <c r="E509" s="41"/>
      <c r="F509" s="41"/>
      <c r="G509" s="41" t="str">
        <f t="shared" si="47"/>
        <v>X</v>
      </c>
      <c r="H509" s="41"/>
      <c r="I509" s="41" t="s">
        <v>1218</v>
      </c>
      <c r="J509" s="40" t="s">
        <v>1140</v>
      </c>
      <c r="K509" s="40" t="s">
        <v>1141</v>
      </c>
      <c r="L509" s="125">
        <v>4467</v>
      </c>
      <c r="M509" s="120"/>
      <c r="N509" s="261"/>
      <c r="O509" s="89"/>
    </row>
    <row r="510" spans="1:15" s="5" customFormat="1">
      <c r="A510" s="46"/>
      <c r="B510" s="41" t="str">
        <f t="shared" si="43"/>
        <v>X</v>
      </c>
      <c r="C510" s="41"/>
      <c r="D510" s="41" t="str">
        <f t="shared" si="44"/>
        <v>X</v>
      </c>
      <c r="E510" s="41"/>
      <c r="F510" s="41"/>
      <c r="G510" s="41" t="str">
        <f t="shared" si="47"/>
        <v>X</v>
      </c>
      <c r="H510" s="41"/>
      <c r="I510" s="41" t="s">
        <v>1219</v>
      </c>
      <c r="J510" s="40" t="s">
        <v>1142</v>
      </c>
      <c r="K510" s="40" t="s">
        <v>1143</v>
      </c>
      <c r="L510" s="125">
        <v>4521</v>
      </c>
      <c r="M510" s="120"/>
      <c r="N510" s="261"/>
      <c r="O510" s="89"/>
    </row>
    <row r="511" spans="1:15" s="5" customFormat="1">
      <c r="A511" s="46"/>
      <c r="B511" s="41" t="str">
        <f t="shared" si="43"/>
        <v>X</v>
      </c>
      <c r="C511" s="41"/>
      <c r="D511" s="41" t="str">
        <f t="shared" si="44"/>
        <v>X</v>
      </c>
      <c r="E511" s="41"/>
      <c r="F511" s="41"/>
      <c r="G511" s="41" t="str">
        <f t="shared" si="47"/>
        <v>X</v>
      </c>
      <c r="H511" s="41"/>
      <c r="I511" s="41" t="s">
        <v>1220</v>
      </c>
      <c r="J511" s="40" t="s">
        <v>1144</v>
      </c>
      <c r="K511" s="40" t="s">
        <v>1145</v>
      </c>
      <c r="L511" s="125">
        <v>4575</v>
      </c>
      <c r="M511" s="120"/>
      <c r="N511" s="261"/>
      <c r="O511" s="89"/>
    </row>
    <row r="512" spans="1:15" s="5" customFormat="1">
      <c r="A512" s="46"/>
      <c r="B512" s="41" t="str">
        <f t="shared" si="43"/>
        <v>X</v>
      </c>
      <c r="C512" s="41"/>
      <c r="D512" s="41" t="str">
        <f t="shared" si="44"/>
        <v>X</v>
      </c>
      <c r="E512" s="41"/>
      <c r="F512" s="41"/>
      <c r="G512" s="41" t="str">
        <f t="shared" si="47"/>
        <v>X</v>
      </c>
      <c r="H512" s="41"/>
      <c r="I512" s="41" t="s">
        <v>1221</v>
      </c>
      <c r="J512" s="40" t="s">
        <v>1146</v>
      </c>
      <c r="K512" s="40" t="s">
        <v>1147</v>
      </c>
      <c r="L512" s="125">
        <v>4628</v>
      </c>
      <c r="M512" s="120"/>
      <c r="N512" s="261"/>
      <c r="O512" s="89"/>
    </row>
    <row r="513" spans="1:15" s="5" customFormat="1">
      <c r="A513" s="46"/>
      <c r="B513" s="41" t="str">
        <f t="shared" si="43"/>
        <v>X</v>
      </c>
      <c r="C513" s="41"/>
      <c r="D513" s="41" t="str">
        <f t="shared" si="44"/>
        <v>X</v>
      </c>
      <c r="E513" s="41"/>
      <c r="F513" s="41"/>
      <c r="G513" s="41" t="str">
        <f t="shared" si="47"/>
        <v>X</v>
      </c>
      <c r="H513" s="41"/>
      <c r="I513" s="41" t="s">
        <v>1222</v>
      </c>
      <c r="J513" s="40" t="s">
        <v>1148</v>
      </c>
      <c r="K513" s="40" t="s">
        <v>1149</v>
      </c>
      <c r="L513" s="125">
        <v>4682</v>
      </c>
      <c r="M513" s="120"/>
      <c r="N513" s="261"/>
      <c r="O513" s="89"/>
    </row>
    <row r="514" spans="1:15" s="5" customFormat="1">
      <c r="A514" s="46"/>
      <c r="B514" s="41" t="str">
        <f t="shared" si="43"/>
        <v>X</v>
      </c>
      <c r="C514" s="41"/>
      <c r="D514" s="41" t="str">
        <f t="shared" si="44"/>
        <v>X</v>
      </c>
      <c r="E514" s="41"/>
      <c r="F514" s="41"/>
      <c r="G514" s="41" t="str">
        <f t="shared" si="47"/>
        <v>X</v>
      </c>
      <c r="H514" s="41"/>
      <c r="I514" s="41" t="s">
        <v>1223</v>
      </c>
      <c r="J514" s="40" t="s">
        <v>1150</v>
      </c>
      <c r="K514" s="40" t="s">
        <v>1151</v>
      </c>
      <c r="L514" s="125">
        <v>4849</v>
      </c>
      <c r="M514" s="120"/>
      <c r="N514" s="261"/>
      <c r="O514" s="89"/>
    </row>
    <row r="515" spans="1:15" s="5" customFormat="1">
      <c r="A515" s="46"/>
      <c r="B515" s="41" t="str">
        <f t="shared" si="43"/>
        <v>X</v>
      </c>
      <c r="C515" s="41"/>
      <c r="D515" s="41" t="str">
        <f t="shared" si="44"/>
        <v>X</v>
      </c>
      <c r="E515" s="41"/>
      <c r="F515" s="41"/>
      <c r="G515" s="41" t="str">
        <f t="shared" si="47"/>
        <v>X</v>
      </c>
      <c r="H515" s="41"/>
      <c r="I515" s="41" t="s">
        <v>1224</v>
      </c>
      <c r="J515" s="40" t="s">
        <v>1152</v>
      </c>
      <c r="K515" s="40" t="s">
        <v>1153</v>
      </c>
      <c r="L515" s="125">
        <v>4921</v>
      </c>
      <c r="M515" s="120"/>
      <c r="N515" s="261"/>
      <c r="O515" s="89"/>
    </row>
    <row r="516" spans="1:15" s="5" customFormat="1">
      <c r="A516" s="46"/>
      <c r="B516" s="41" t="str">
        <f t="shared" si="43"/>
        <v>X</v>
      </c>
      <c r="C516" s="41" t="s">
        <v>446</v>
      </c>
      <c r="D516" s="41"/>
      <c r="E516" s="41" t="str">
        <f t="shared" ref="E516:E531" si="48">IF(FIND("-A-",J516)&gt;0,"X","")</f>
        <v>X</v>
      </c>
      <c r="F516" s="41"/>
      <c r="G516" s="41"/>
      <c r="H516" s="41"/>
      <c r="I516" s="41">
        <v>0</v>
      </c>
      <c r="J516" s="40" t="s">
        <v>527</v>
      </c>
      <c r="K516" s="40" t="s">
        <v>528</v>
      </c>
      <c r="L516" s="125">
        <v>2554</v>
      </c>
      <c r="M516" s="120"/>
      <c r="N516" s="261"/>
    </row>
    <row r="517" spans="1:15" s="5" customFormat="1">
      <c r="A517" s="46"/>
      <c r="B517" s="41" t="str">
        <f t="shared" ref="B517:B579" si="49">IF(FIND("HP4-",J517)&gt;0,"X","")</f>
        <v>X</v>
      </c>
      <c r="C517" s="41"/>
      <c r="D517" s="41"/>
      <c r="E517" s="41" t="str">
        <f t="shared" si="48"/>
        <v>X</v>
      </c>
      <c r="F517" s="41"/>
      <c r="G517" s="41"/>
      <c r="H517" s="41"/>
      <c r="I517" s="41" t="s">
        <v>1218</v>
      </c>
      <c r="J517" s="40" t="s">
        <v>529</v>
      </c>
      <c r="K517" s="40" t="s">
        <v>530</v>
      </c>
      <c r="L517" s="125">
        <v>4044</v>
      </c>
      <c r="M517" s="120"/>
      <c r="N517" s="261"/>
    </row>
    <row r="518" spans="1:15" s="5" customFormat="1">
      <c r="A518" s="46"/>
      <c r="B518" s="41" t="str">
        <f t="shared" si="49"/>
        <v>X</v>
      </c>
      <c r="C518" s="41"/>
      <c r="D518" s="41"/>
      <c r="E518" s="41" t="str">
        <f t="shared" si="48"/>
        <v>X</v>
      </c>
      <c r="F518" s="41"/>
      <c r="G518" s="41"/>
      <c r="H518" s="41"/>
      <c r="I518" s="41" t="s">
        <v>1219</v>
      </c>
      <c r="J518" s="40" t="s">
        <v>531</v>
      </c>
      <c r="K518" s="40" t="s">
        <v>532</v>
      </c>
      <c r="L518" s="125">
        <v>4096</v>
      </c>
      <c r="M518" s="120"/>
      <c r="N518" s="261"/>
    </row>
    <row r="519" spans="1:15" s="5" customFormat="1">
      <c r="A519" s="46"/>
      <c r="B519" s="41" t="str">
        <f t="shared" si="49"/>
        <v>X</v>
      </c>
      <c r="C519" s="41"/>
      <c r="D519" s="41"/>
      <c r="E519" s="41" t="str">
        <f t="shared" si="48"/>
        <v>X</v>
      </c>
      <c r="F519" s="41"/>
      <c r="G519" s="41"/>
      <c r="H519" s="41"/>
      <c r="I519" s="41" t="s">
        <v>1220</v>
      </c>
      <c r="J519" s="40" t="s">
        <v>533</v>
      </c>
      <c r="K519" s="40" t="s">
        <v>534</v>
      </c>
      <c r="L519" s="125">
        <v>4150</v>
      </c>
      <c r="M519" s="120"/>
      <c r="N519" s="261"/>
    </row>
    <row r="520" spans="1:15" s="5" customFormat="1">
      <c r="A520" s="46"/>
      <c r="B520" s="41" t="str">
        <f t="shared" si="49"/>
        <v>X</v>
      </c>
      <c r="C520" s="41"/>
      <c r="D520" s="41"/>
      <c r="E520" s="41" t="str">
        <f t="shared" si="48"/>
        <v>X</v>
      </c>
      <c r="F520" s="41"/>
      <c r="G520" s="41"/>
      <c r="H520" s="41"/>
      <c r="I520" s="41" t="s">
        <v>1221</v>
      </c>
      <c r="J520" s="40" t="s">
        <v>535</v>
      </c>
      <c r="K520" s="40" t="s">
        <v>536</v>
      </c>
      <c r="L520" s="125">
        <v>4204</v>
      </c>
      <c r="M520" s="120"/>
      <c r="N520" s="261"/>
    </row>
    <row r="521" spans="1:15" s="5" customFormat="1">
      <c r="A521" s="46"/>
      <c r="B521" s="41" t="str">
        <f t="shared" si="49"/>
        <v>X</v>
      </c>
      <c r="C521" s="41"/>
      <c r="D521" s="41"/>
      <c r="E521" s="41" t="str">
        <f t="shared" si="48"/>
        <v>X</v>
      </c>
      <c r="F521" s="41"/>
      <c r="G521" s="41"/>
      <c r="H521" s="41"/>
      <c r="I521" s="41" t="s">
        <v>1222</v>
      </c>
      <c r="J521" s="40" t="s">
        <v>537</v>
      </c>
      <c r="K521" s="40" t="s">
        <v>538</v>
      </c>
      <c r="L521" s="125">
        <v>4258</v>
      </c>
      <c r="M521" s="120"/>
      <c r="N521" s="261"/>
    </row>
    <row r="522" spans="1:15" s="5" customFormat="1">
      <c r="A522" s="46"/>
      <c r="B522" s="41" t="str">
        <f t="shared" si="49"/>
        <v>X</v>
      </c>
      <c r="C522" s="41"/>
      <c r="D522" s="41"/>
      <c r="E522" s="41" t="str">
        <f t="shared" si="48"/>
        <v>X</v>
      </c>
      <c r="F522" s="41"/>
      <c r="G522" s="41"/>
      <c r="H522" s="41"/>
      <c r="I522" s="41" t="s">
        <v>1223</v>
      </c>
      <c r="J522" s="40" t="s">
        <v>539</v>
      </c>
      <c r="K522" s="40" t="s">
        <v>540</v>
      </c>
      <c r="L522" s="125">
        <v>4424</v>
      </c>
      <c r="M522" s="120"/>
      <c r="N522" s="261"/>
    </row>
    <row r="523" spans="1:15" s="5" customFormat="1">
      <c r="A523" s="46"/>
      <c r="B523" s="41" t="str">
        <f t="shared" si="49"/>
        <v>X</v>
      </c>
      <c r="C523" s="41"/>
      <c r="D523" s="41"/>
      <c r="E523" s="41" t="str">
        <f t="shared" si="48"/>
        <v>X</v>
      </c>
      <c r="F523" s="41"/>
      <c r="G523" s="41"/>
      <c r="H523" s="41"/>
      <c r="I523" s="41" t="s">
        <v>1224</v>
      </c>
      <c r="J523" s="40" t="s">
        <v>541</v>
      </c>
      <c r="K523" s="40" t="s">
        <v>542</v>
      </c>
      <c r="L523" s="125">
        <v>4496</v>
      </c>
      <c r="M523" s="120"/>
      <c r="N523" s="261"/>
    </row>
    <row r="524" spans="1:15" s="5" customFormat="1">
      <c r="A524" s="46"/>
      <c r="B524" s="41" t="str">
        <f t="shared" si="49"/>
        <v>X</v>
      </c>
      <c r="C524" s="41" t="s">
        <v>446</v>
      </c>
      <c r="D524" s="41" t="str">
        <f t="shared" ref="D524:D578" si="50">IF(FIND("-1-",J524)&gt;0,"X","")</f>
        <v>X</v>
      </c>
      <c r="E524" s="41" t="str">
        <f t="shared" si="48"/>
        <v>X</v>
      </c>
      <c r="F524" s="41"/>
      <c r="G524" s="41"/>
      <c r="H524" s="41"/>
      <c r="I524" s="41">
        <v>0</v>
      </c>
      <c r="J524" s="40" t="s">
        <v>1154</v>
      </c>
      <c r="K524" s="40" t="s">
        <v>1155</v>
      </c>
      <c r="L524" s="125">
        <v>2935</v>
      </c>
      <c r="M524" s="120"/>
      <c r="N524" s="261"/>
      <c r="O524" s="89"/>
    </row>
    <row r="525" spans="1:15" s="5" customFormat="1">
      <c r="A525" s="46"/>
      <c r="B525" s="41" t="str">
        <f t="shared" si="49"/>
        <v>X</v>
      </c>
      <c r="C525" s="41"/>
      <c r="D525" s="41" t="str">
        <f t="shared" si="50"/>
        <v>X</v>
      </c>
      <c r="E525" s="41" t="str">
        <f t="shared" si="48"/>
        <v>X</v>
      </c>
      <c r="F525" s="41"/>
      <c r="G525" s="41"/>
      <c r="H525" s="41"/>
      <c r="I525" s="41" t="s">
        <v>1218</v>
      </c>
      <c r="J525" s="40" t="s">
        <v>1156</v>
      </c>
      <c r="K525" s="40" t="s">
        <v>1157</v>
      </c>
      <c r="L525" s="125">
        <v>4425</v>
      </c>
      <c r="M525" s="120"/>
      <c r="N525" s="261"/>
      <c r="O525" s="89"/>
    </row>
    <row r="526" spans="1:15" s="5" customFormat="1">
      <c r="A526" s="46"/>
      <c r="B526" s="41" t="str">
        <f t="shared" si="49"/>
        <v>X</v>
      </c>
      <c r="C526" s="41"/>
      <c r="D526" s="41" t="str">
        <f t="shared" si="50"/>
        <v>X</v>
      </c>
      <c r="E526" s="41" t="str">
        <f t="shared" si="48"/>
        <v>X</v>
      </c>
      <c r="F526" s="41"/>
      <c r="G526" s="41"/>
      <c r="H526" s="41"/>
      <c r="I526" s="41" t="s">
        <v>1219</v>
      </c>
      <c r="J526" s="40" t="s">
        <v>1158</v>
      </c>
      <c r="K526" s="40" t="s">
        <v>1159</v>
      </c>
      <c r="L526" s="125">
        <v>4478</v>
      </c>
      <c r="M526" s="120"/>
      <c r="N526" s="261"/>
      <c r="O526" s="89"/>
    </row>
    <row r="527" spans="1:15" s="5" customFormat="1">
      <c r="A527" s="46"/>
      <c r="B527" s="41" t="str">
        <f t="shared" si="49"/>
        <v>X</v>
      </c>
      <c r="C527" s="41"/>
      <c r="D527" s="41" t="str">
        <f t="shared" si="50"/>
        <v>X</v>
      </c>
      <c r="E527" s="41" t="str">
        <f t="shared" si="48"/>
        <v>X</v>
      </c>
      <c r="F527" s="41"/>
      <c r="G527" s="41"/>
      <c r="H527" s="41"/>
      <c r="I527" s="41" t="s">
        <v>1220</v>
      </c>
      <c r="J527" s="40" t="s">
        <v>1160</v>
      </c>
      <c r="K527" s="40" t="s">
        <v>1161</v>
      </c>
      <c r="L527" s="125">
        <v>4531</v>
      </c>
      <c r="M527" s="120"/>
      <c r="N527" s="261"/>
      <c r="O527" s="89"/>
    </row>
    <row r="528" spans="1:15" s="5" customFormat="1">
      <c r="A528" s="46"/>
      <c r="B528" s="41" t="str">
        <f t="shared" si="49"/>
        <v>X</v>
      </c>
      <c r="C528" s="41"/>
      <c r="D528" s="41" t="str">
        <f t="shared" si="50"/>
        <v>X</v>
      </c>
      <c r="E528" s="41" t="str">
        <f t="shared" si="48"/>
        <v>X</v>
      </c>
      <c r="F528" s="41"/>
      <c r="G528" s="41"/>
      <c r="H528" s="41"/>
      <c r="I528" s="41" t="s">
        <v>1221</v>
      </c>
      <c r="J528" s="40" t="s">
        <v>1162</v>
      </c>
      <c r="K528" s="40" t="s">
        <v>1163</v>
      </c>
      <c r="L528" s="125">
        <v>4585</v>
      </c>
      <c r="M528" s="120"/>
      <c r="N528" s="261"/>
      <c r="O528" s="89"/>
    </row>
    <row r="529" spans="1:15" s="5" customFormat="1">
      <c r="A529" s="46"/>
      <c r="B529" s="41" t="str">
        <f t="shared" si="49"/>
        <v>X</v>
      </c>
      <c r="C529" s="41"/>
      <c r="D529" s="41" t="str">
        <f t="shared" si="50"/>
        <v>X</v>
      </c>
      <c r="E529" s="41" t="str">
        <f t="shared" si="48"/>
        <v>X</v>
      </c>
      <c r="F529" s="41"/>
      <c r="G529" s="41"/>
      <c r="H529" s="41"/>
      <c r="I529" s="41" t="s">
        <v>1222</v>
      </c>
      <c r="J529" s="40" t="s">
        <v>1164</v>
      </c>
      <c r="K529" s="40" t="s">
        <v>1165</v>
      </c>
      <c r="L529" s="125">
        <v>4639</v>
      </c>
      <c r="M529" s="120"/>
      <c r="N529" s="261"/>
      <c r="O529" s="89"/>
    </row>
    <row r="530" spans="1:15" s="5" customFormat="1">
      <c r="A530" s="46"/>
      <c r="B530" s="41" t="str">
        <f t="shared" si="49"/>
        <v>X</v>
      </c>
      <c r="C530" s="41"/>
      <c r="D530" s="41" t="str">
        <f t="shared" si="50"/>
        <v>X</v>
      </c>
      <c r="E530" s="41" t="str">
        <f t="shared" si="48"/>
        <v>X</v>
      </c>
      <c r="F530" s="41"/>
      <c r="G530" s="41"/>
      <c r="H530" s="41"/>
      <c r="I530" s="41" t="s">
        <v>1223</v>
      </c>
      <c r="J530" s="40" t="s">
        <v>1166</v>
      </c>
      <c r="K530" s="40" t="s">
        <v>1167</v>
      </c>
      <c r="L530" s="125">
        <v>4805</v>
      </c>
      <c r="M530" s="120"/>
      <c r="N530" s="261"/>
      <c r="O530" s="89"/>
    </row>
    <row r="531" spans="1:15" s="5" customFormat="1">
      <c r="A531" s="46"/>
      <c r="B531" s="41" t="str">
        <f t="shared" si="49"/>
        <v>X</v>
      </c>
      <c r="C531" s="41"/>
      <c r="D531" s="41" t="str">
        <f t="shared" si="50"/>
        <v>X</v>
      </c>
      <c r="E531" s="41" t="str">
        <f t="shared" si="48"/>
        <v>X</v>
      </c>
      <c r="F531" s="41"/>
      <c r="G531" s="41"/>
      <c r="H531" s="41"/>
      <c r="I531" s="41" t="s">
        <v>1224</v>
      </c>
      <c r="J531" s="40" t="s">
        <v>1168</v>
      </c>
      <c r="K531" s="40" t="s">
        <v>1169</v>
      </c>
      <c r="L531" s="125">
        <v>4878</v>
      </c>
      <c r="M531" s="120"/>
      <c r="N531" s="261"/>
      <c r="O531" s="89"/>
    </row>
    <row r="532" spans="1:15" s="5" customFormat="1">
      <c r="A532" s="46"/>
      <c r="B532" s="41" t="str">
        <f t="shared" si="49"/>
        <v>X</v>
      </c>
      <c r="C532" s="41" t="s">
        <v>446</v>
      </c>
      <c r="D532" s="41"/>
      <c r="E532" s="41"/>
      <c r="F532" s="41"/>
      <c r="G532" s="41"/>
      <c r="H532" s="41" t="str">
        <f t="shared" ref="H532:H547" si="51">IF(FIND("-E-",J532)&gt;0,"X","")</f>
        <v>X</v>
      </c>
      <c r="I532" s="41">
        <v>0</v>
      </c>
      <c r="J532" s="40" t="s">
        <v>543</v>
      </c>
      <c r="K532" s="40" t="s">
        <v>544</v>
      </c>
      <c r="L532" s="125">
        <v>4659</v>
      </c>
      <c r="M532" s="120"/>
      <c r="N532" s="261"/>
    </row>
    <row r="533" spans="1:15" s="5" customFormat="1">
      <c r="A533" s="46"/>
      <c r="B533" s="41" t="str">
        <f t="shared" si="49"/>
        <v>X</v>
      </c>
      <c r="C533" s="41"/>
      <c r="D533" s="41"/>
      <c r="E533" s="41"/>
      <c r="F533" s="41"/>
      <c r="G533" s="41"/>
      <c r="H533" s="41" t="str">
        <f t="shared" si="51"/>
        <v>X</v>
      </c>
      <c r="I533" s="41" t="s">
        <v>1218</v>
      </c>
      <c r="J533" s="40" t="s">
        <v>545</v>
      </c>
      <c r="K533" s="40" t="s">
        <v>546</v>
      </c>
      <c r="L533" s="125">
        <v>5938</v>
      </c>
      <c r="M533" s="120"/>
      <c r="N533" s="261"/>
    </row>
    <row r="534" spans="1:15" s="5" customFormat="1">
      <c r="A534" s="46"/>
      <c r="B534" s="41" t="str">
        <f t="shared" si="49"/>
        <v>X</v>
      </c>
      <c r="C534" s="41"/>
      <c r="D534" s="41"/>
      <c r="E534" s="41"/>
      <c r="F534" s="41"/>
      <c r="G534" s="41"/>
      <c r="H534" s="41" t="str">
        <f t="shared" si="51"/>
        <v>X</v>
      </c>
      <c r="I534" s="41" t="s">
        <v>1219</v>
      </c>
      <c r="J534" s="40" t="s">
        <v>547</v>
      </c>
      <c r="K534" s="40" t="s">
        <v>548</v>
      </c>
      <c r="L534" s="125">
        <v>5991</v>
      </c>
      <c r="M534" s="120"/>
      <c r="N534" s="261"/>
    </row>
    <row r="535" spans="1:15" s="5" customFormat="1">
      <c r="A535" s="46"/>
      <c r="B535" s="41" t="str">
        <f t="shared" si="49"/>
        <v>X</v>
      </c>
      <c r="C535" s="41"/>
      <c r="D535" s="41"/>
      <c r="E535" s="41"/>
      <c r="F535" s="41"/>
      <c r="G535" s="41"/>
      <c r="H535" s="41" t="str">
        <f t="shared" si="51"/>
        <v>X</v>
      </c>
      <c r="I535" s="41" t="s">
        <v>1220</v>
      </c>
      <c r="J535" s="40" t="s">
        <v>549</v>
      </c>
      <c r="K535" s="40" t="s">
        <v>550</v>
      </c>
      <c r="L535" s="125">
        <v>6045</v>
      </c>
      <c r="M535" s="120"/>
      <c r="N535" s="261"/>
    </row>
    <row r="536" spans="1:15" s="5" customFormat="1">
      <c r="A536" s="46"/>
      <c r="B536" s="41" t="str">
        <f t="shared" si="49"/>
        <v>X</v>
      </c>
      <c r="C536" s="41"/>
      <c r="D536" s="41"/>
      <c r="E536" s="41"/>
      <c r="F536" s="41"/>
      <c r="G536" s="41"/>
      <c r="H536" s="41" t="str">
        <f t="shared" si="51"/>
        <v>X</v>
      </c>
      <c r="I536" s="41" t="s">
        <v>1221</v>
      </c>
      <c r="J536" s="40" t="s">
        <v>551</v>
      </c>
      <c r="K536" s="40" t="s">
        <v>552</v>
      </c>
      <c r="L536" s="125">
        <v>6098</v>
      </c>
      <c r="M536" s="120"/>
      <c r="N536" s="261"/>
    </row>
    <row r="537" spans="1:15" s="5" customFormat="1">
      <c r="A537" s="46"/>
      <c r="B537" s="41" t="str">
        <f t="shared" si="49"/>
        <v>X</v>
      </c>
      <c r="C537" s="41"/>
      <c r="D537" s="41"/>
      <c r="E537" s="41"/>
      <c r="F537" s="41"/>
      <c r="G537" s="41"/>
      <c r="H537" s="41" t="str">
        <f t="shared" si="51"/>
        <v>X</v>
      </c>
      <c r="I537" s="41" t="s">
        <v>1222</v>
      </c>
      <c r="J537" s="40" t="s">
        <v>553</v>
      </c>
      <c r="K537" s="40" t="s">
        <v>554</v>
      </c>
      <c r="L537" s="125">
        <v>6153</v>
      </c>
      <c r="M537" s="120"/>
      <c r="N537" s="261"/>
    </row>
    <row r="538" spans="1:15" s="5" customFormat="1">
      <c r="A538" s="46"/>
      <c r="B538" s="41" t="str">
        <f t="shared" si="49"/>
        <v>X</v>
      </c>
      <c r="C538" s="41"/>
      <c r="D538" s="41"/>
      <c r="E538" s="41"/>
      <c r="F538" s="41"/>
      <c r="G538" s="41"/>
      <c r="H538" s="41" t="str">
        <f t="shared" si="51"/>
        <v>X</v>
      </c>
      <c r="I538" s="41" t="s">
        <v>1223</v>
      </c>
      <c r="J538" s="40" t="s">
        <v>555</v>
      </c>
      <c r="K538" s="40" t="s">
        <v>556</v>
      </c>
      <c r="L538" s="125">
        <v>6319</v>
      </c>
      <c r="M538" s="120"/>
      <c r="N538" s="261"/>
    </row>
    <row r="539" spans="1:15" s="5" customFormat="1">
      <c r="A539" s="46"/>
      <c r="B539" s="41" t="str">
        <f t="shared" si="49"/>
        <v>X</v>
      </c>
      <c r="C539" s="41"/>
      <c r="D539" s="41"/>
      <c r="E539" s="41"/>
      <c r="F539" s="41"/>
      <c r="G539" s="41"/>
      <c r="H539" s="41" t="str">
        <f t="shared" si="51"/>
        <v>X</v>
      </c>
      <c r="I539" s="41" t="s">
        <v>1224</v>
      </c>
      <c r="J539" s="40" t="s">
        <v>557</v>
      </c>
      <c r="K539" s="40" t="s">
        <v>558</v>
      </c>
      <c r="L539" s="125">
        <v>6391</v>
      </c>
      <c r="M539" s="120"/>
      <c r="N539" s="261"/>
    </row>
    <row r="540" spans="1:15" s="5" customFormat="1">
      <c r="A540" s="46"/>
      <c r="B540" s="41" t="str">
        <f t="shared" si="49"/>
        <v>X</v>
      </c>
      <c r="C540" s="41" t="s">
        <v>446</v>
      </c>
      <c r="D540" s="41" t="str">
        <f t="shared" si="50"/>
        <v>X</v>
      </c>
      <c r="E540" s="41"/>
      <c r="F540" s="41"/>
      <c r="G540" s="41"/>
      <c r="H540" s="41" t="str">
        <f t="shared" si="51"/>
        <v>X</v>
      </c>
      <c r="I540" s="41">
        <v>0</v>
      </c>
      <c r="J540" s="40" t="s">
        <v>1170</v>
      </c>
      <c r="K540" s="40" t="s">
        <v>1171</v>
      </c>
      <c r="L540" s="125">
        <v>5040</v>
      </c>
      <c r="M540" s="120"/>
      <c r="N540" s="261"/>
      <c r="O540" s="89"/>
    </row>
    <row r="541" spans="1:15" s="5" customFormat="1">
      <c r="A541" s="46"/>
      <c r="B541" s="41" t="str">
        <f t="shared" si="49"/>
        <v>X</v>
      </c>
      <c r="C541" s="41"/>
      <c r="D541" s="41" t="str">
        <f t="shared" si="50"/>
        <v>X</v>
      </c>
      <c r="E541" s="41"/>
      <c r="F541" s="41"/>
      <c r="G541" s="41"/>
      <c r="H541" s="41" t="str">
        <f t="shared" si="51"/>
        <v>X</v>
      </c>
      <c r="I541" s="41" t="s">
        <v>1218</v>
      </c>
      <c r="J541" s="40" t="s">
        <v>1172</v>
      </c>
      <c r="K541" s="40" t="s">
        <v>1173</v>
      </c>
      <c r="L541" s="125">
        <v>6319</v>
      </c>
      <c r="M541" s="120"/>
      <c r="N541" s="261"/>
      <c r="O541" s="89"/>
    </row>
    <row r="542" spans="1:15" s="5" customFormat="1">
      <c r="A542" s="46"/>
      <c r="B542" s="41" t="str">
        <f t="shared" si="49"/>
        <v>X</v>
      </c>
      <c r="C542" s="41"/>
      <c r="D542" s="41" t="str">
        <f t="shared" si="50"/>
        <v>X</v>
      </c>
      <c r="E542" s="41"/>
      <c r="F542" s="41"/>
      <c r="G542" s="41"/>
      <c r="H542" s="41" t="str">
        <f t="shared" si="51"/>
        <v>X</v>
      </c>
      <c r="I542" s="41" t="s">
        <v>1219</v>
      </c>
      <c r="J542" s="40" t="s">
        <v>1174</v>
      </c>
      <c r="K542" s="40" t="s">
        <v>1175</v>
      </c>
      <c r="L542" s="125">
        <v>6374</v>
      </c>
      <c r="M542" s="120"/>
      <c r="N542" s="261"/>
      <c r="O542" s="89"/>
    </row>
    <row r="543" spans="1:15" s="5" customFormat="1">
      <c r="A543" s="46"/>
      <c r="B543" s="41" t="str">
        <f t="shared" si="49"/>
        <v>X</v>
      </c>
      <c r="C543" s="41"/>
      <c r="D543" s="41" t="str">
        <f t="shared" si="50"/>
        <v>X</v>
      </c>
      <c r="E543" s="41"/>
      <c r="F543" s="41"/>
      <c r="G543" s="41"/>
      <c r="H543" s="41" t="str">
        <f t="shared" si="51"/>
        <v>X</v>
      </c>
      <c r="I543" s="41" t="s">
        <v>1220</v>
      </c>
      <c r="J543" s="40" t="s">
        <v>1176</v>
      </c>
      <c r="K543" s="40" t="s">
        <v>1177</v>
      </c>
      <c r="L543" s="125">
        <v>6426</v>
      </c>
      <c r="M543" s="120"/>
      <c r="N543" s="261"/>
      <c r="O543" s="89"/>
    </row>
    <row r="544" spans="1:15" s="5" customFormat="1">
      <c r="A544" s="46"/>
      <c r="B544" s="41" t="str">
        <f t="shared" si="49"/>
        <v>X</v>
      </c>
      <c r="C544" s="41"/>
      <c r="D544" s="41" t="str">
        <f t="shared" si="50"/>
        <v>X</v>
      </c>
      <c r="E544" s="41"/>
      <c r="F544" s="41"/>
      <c r="G544" s="41"/>
      <c r="H544" s="41" t="str">
        <f t="shared" si="51"/>
        <v>X</v>
      </c>
      <c r="I544" s="41" t="s">
        <v>1221</v>
      </c>
      <c r="J544" s="40" t="s">
        <v>1178</v>
      </c>
      <c r="K544" s="40" t="s">
        <v>1179</v>
      </c>
      <c r="L544" s="125">
        <v>6480</v>
      </c>
      <c r="M544" s="120"/>
      <c r="N544" s="261"/>
      <c r="O544" s="89"/>
    </row>
    <row r="545" spans="1:15" s="5" customFormat="1">
      <c r="A545" s="46"/>
      <c r="B545" s="41" t="str">
        <f t="shared" si="49"/>
        <v>X</v>
      </c>
      <c r="C545" s="41"/>
      <c r="D545" s="41" t="str">
        <f t="shared" si="50"/>
        <v>X</v>
      </c>
      <c r="E545" s="41"/>
      <c r="F545" s="41"/>
      <c r="G545" s="41"/>
      <c r="H545" s="41" t="str">
        <f t="shared" si="51"/>
        <v>X</v>
      </c>
      <c r="I545" s="41" t="s">
        <v>1222</v>
      </c>
      <c r="J545" s="40" t="s">
        <v>1180</v>
      </c>
      <c r="K545" s="40" t="s">
        <v>1181</v>
      </c>
      <c r="L545" s="125">
        <v>6534</v>
      </c>
      <c r="M545" s="120"/>
      <c r="N545" s="261"/>
      <c r="O545" s="89"/>
    </row>
    <row r="546" spans="1:15" s="5" customFormat="1">
      <c r="A546" s="46"/>
      <c r="B546" s="41" t="str">
        <f t="shared" si="49"/>
        <v>X</v>
      </c>
      <c r="C546" s="41"/>
      <c r="D546" s="41" t="str">
        <f t="shared" si="50"/>
        <v>X</v>
      </c>
      <c r="E546" s="41"/>
      <c r="F546" s="41"/>
      <c r="G546" s="41"/>
      <c r="H546" s="41" t="str">
        <f t="shared" si="51"/>
        <v>X</v>
      </c>
      <c r="I546" s="41" t="s">
        <v>1223</v>
      </c>
      <c r="J546" s="40" t="s">
        <v>1182</v>
      </c>
      <c r="K546" s="40" t="s">
        <v>1183</v>
      </c>
      <c r="L546" s="125">
        <v>6700</v>
      </c>
      <c r="M546" s="120"/>
      <c r="N546" s="261"/>
      <c r="O546" s="89"/>
    </row>
    <row r="547" spans="1:15" s="5" customFormat="1">
      <c r="A547" s="46"/>
      <c r="B547" s="41" t="str">
        <f t="shared" si="49"/>
        <v>X</v>
      </c>
      <c r="C547" s="41"/>
      <c r="D547" s="41" t="str">
        <f t="shared" si="50"/>
        <v>X</v>
      </c>
      <c r="E547" s="41"/>
      <c r="F547" s="41"/>
      <c r="G547" s="41"/>
      <c r="H547" s="41" t="str">
        <f t="shared" si="51"/>
        <v>X</v>
      </c>
      <c r="I547" s="41" t="s">
        <v>1224</v>
      </c>
      <c r="J547" s="40" t="s">
        <v>1184</v>
      </c>
      <c r="K547" s="40" t="s">
        <v>1185</v>
      </c>
      <c r="L547" s="125">
        <v>6774</v>
      </c>
      <c r="M547" s="120"/>
      <c r="N547" s="261"/>
      <c r="O547" s="89"/>
    </row>
    <row r="548" spans="1:15" s="5" customFormat="1">
      <c r="A548" s="46"/>
      <c r="B548" s="41" t="str">
        <f t="shared" si="49"/>
        <v>X</v>
      </c>
      <c r="C548" s="41" t="s">
        <v>446</v>
      </c>
      <c r="D548" s="41"/>
      <c r="E548" s="41"/>
      <c r="F548" s="41" t="str">
        <f t="shared" ref="F548:F563" si="52">IF(FIND("-K-",J548)&gt;0,"X","")</f>
        <v>X</v>
      </c>
      <c r="G548" s="41"/>
      <c r="H548" s="41"/>
      <c r="I548" s="41">
        <v>0</v>
      </c>
      <c r="J548" s="40" t="s">
        <v>559</v>
      </c>
      <c r="K548" s="40" t="s">
        <v>560</v>
      </c>
      <c r="L548" s="125">
        <v>3974</v>
      </c>
      <c r="M548" s="120"/>
      <c r="N548" s="261"/>
    </row>
    <row r="549" spans="1:15" s="5" customFormat="1">
      <c r="A549" s="46"/>
      <c r="B549" s="41" t="str">
        <f t="shared" si="49"/>
        <v>X</v>
      </c>
      <c r="C549" s="41"/>
      <c r="D549" s="41"/>
      <c r="E549" s="41"/>
      <c r="F549" s="41" t="str">
        <f t="shared" si="52"/>
        <v>X</v>
      </c>
      <c r="G549" s="41"/>
      <c r="H549" s="41"/>
      <c r="I549" s="41" t="s">
        <v>1218</v>
      </c>
      <c r="J549" s="40" t="s">
        <v>561</v>
      </c>
      <c r="K549" s="40" t="s">
        <v>562</v>
      </c>
      <c r="L549" s="125">
        <v>5322</v>
      </c>
      <c r="M549" s="120"/>
      <c r="N549" s="261"/>
    </row>
    <row r="550" spans="1:15" s="5" customFormat="1">
      <c r="A550" s="46"/>
      <c r="B550" s="41" t="str">
        <f t="shared" si="49"/>
        <v>X</v>
      </c>
      <c r="C550" s="41"/>
      <c r="D550" s="41"/>
      <c r="E550" s="41"/>
      <c r="F550" s="41" t="str">
        <f t="shared" si="52"/>
        <v>X</v>
      </c>
      <c r="G550" s="41"/>
      <c r="H550" s="41"/>
      <c r="I550" s="41" t="s">
        <v>1219</v>
      </c>
      <c r="J550" s="40" t="s">
        <v>563</v>
      </c>
      <c r="K550" s="40" t="s">
        <v>564</v>
      </c>
      <c r="L550" s="125">
        <v>5376</v>
      </c>
      <c r="M550" s="120"/>
      <c r="N550" s="261"/>
    </row>
    <row r="551" spans="1:15" s="5" customFormat="1">
      <c r="A551" s="46"/>
      <c r="B551" s="41" t="str">
        <f t="shared" si="49"/>
        <v>X</v>
      </c>
      <c r="C551" s="41"/>
      <c r="D551" s="41"/>
      <c r="E551" s="41"/>
      <c r="F551" s="41" t="str">
        <f t="shared" si="52"/>
        <v>X</v>
      </c>
      <c r="G551" s="41"/>
      <c r="H551" s="41"/>
      <c r="I551" s="41" t="s">
        <v>1220</v>
      </c>
      <c r="J551" s="40" t="s">
        <v>565</v>
      </c>
      <c r="K551" s="40" t="s">
        <v>566</v>
      </c>
      <c r="L551" s="125">
        <v>5430</v>
      </c>
      <c r="M551" s="120"/>
      <c r="N551" s="261"/>
    </row>
    <row r="552" spans="1:15" s="5" customFormat="1">
      <c r="A552" s="46"/>
      <c r="B552" s="41" t="str">
        <f t="shared" si="49"/>
        <v>X</v>
      </c>
      <c r="C552" s="41"/>
      <c r="D552" s="41"/>
      <c r="E552" s="41"/>
      <c r="F552" s="41" t="str">
        <f t="shared" si="52"/>
        <v>X</v>
      </c>
      <c r="G552" s="41"/>
      <c r="H552" s="41"/>
      <c r="I552" s="41" t="s">
        <v>1221</v>
      </c>
      <c r="J552" s="40" t="s">
        <v>567</v>
      </c>
      <c r="K552" s="40" t="s">
        <v>568</v>
      </c>
      <c r="L552" s="125">
        <v>5483</v>
      </c>
      <c r="M552" s="120"/>
      <c r="N552" s="261"/>
    </row>
    <row r="553" spans="1:15" s="5" customFormat="1">
      <c r="A553" s="46"/>
      <c r="B553" s="41" t="str">
        <f t="shared" si="49"/>
        <v>X</v>
      </c>
      <c r="C553" s="41"/>
      <c r="D553" s="41"/>
      <c r="E553" s="41"/>
      <c r="F553" s="41" t="str">
        <f t="shared" si="52"/>
        <v>X</v>
      </c>
      <c r="G553" s="41"/>
      <c r="H553" s="41"/>
      <c r="I553" s="41" t="s">
        <v>1222</v>
      </c>
      <c r="J553" s="40" t="s">
        <v>569</v>
      </c>
      <c r="K553" s="40" t="s">
        <v>570</v>
      </c>
      <c r="L553" s="125">
        <v>5537</v>
      </c>
      <c r="M553" s="120"/>
      <c r="N553" s="261"/>
    </row>
    <row r="554" spans="1:15" s="5" customFormat="1">
      <c r="A554" s="46"/>
      <c r="B554" s="41" t="str">
        <f t="shared" si="49"/>
        <v>X</v>
      </c>
      <c r="C554" s="41"/>
      <c r="D554" s="41"/>
      <c r="E554" s="41"/>
      <c r="F554" s="41" t="str">
        <f t="shared" si="52"/>
        <v>X</v>
      </c>
      <c r="G554" s="41"/>
      <c r="H554" s="41"/>
      <c r="I554" s="41" t="s">
        <v>1223</v>
      </c>
      <c r="J554" s="40" t="s">
        <v>571</v>
      </c>
      <c r="K554" s="40" t="s">
        <v>572</v>
      </c>
      <c r="L554" s="125">
        <v>5704</v>
      </c>
      <c r="M554" s="120"/>
      <c r="N554" s="261"/>
    </row>
    <row r="555" spans="1:15" s="5" customFormat="1">
      <c r="A555" s="46"/>
      <c r="B555" s="41" t="str">
        <f t="shared" si="49"/>
        <v>X</v>
      </c>
      <c r="C555" s="41"/>
      <c r="D555" s="41"/>
      <c r="E555" s="41"/>
      <c r="F555" s="41" t="str">
        <f t="shared" si="52"/>
        <v>X</v>
      </c>
      <c r="G555" s="41"/>
      <c r="H555" s="41"/>
      <c r="I555" s="41" t="s">
        <v>1224</v>
      </c>
      <c r="J555" s="40" t="s">
        <v>573</v>
      </c>
      <c r="K555" s="40" t="s">
        <v>574</v>
      </c>
      <c r="L555" s="125">
        <v>5775</v>
      </c>
      <c r="M555" s="120"/>
      <c r="N555" s="261"/>
    </row>
    <row r="556" spans="1:15" s="5" customFormat="1">
      <c r="A556" s="46"/>
      <c r="B556" s="41" t="str">
        <f t="shared" si="49"/>
        <v>X</v>
      </c>
      <c r="C556" s="41" t="s">
        <v>446</v>
      </c>
      <c r="D556" s="41" t="str">
        <f t="shared" si="50"/>
        <v>X</v>
      </c>
      <c r="E556" s="41"/>
      <c r="F556" s="41" t="str">
        <f t="shared" si="52"/>
        <v>X</v>
      </c>
      <c r="G556" s="41"/>
      <c r="H556" s="41"/>
      <c r="I556" s="41">
        <v>0</v>
      </c>
      <c r="J556" s="40" t="s">
        <v>1186</v>
      </c>
      <c r="K556" s="40" t="s">
        <v>1187</v>
      </c>
      <c r="L556" s="125">
        <v>4356</v>
      </c>
      <c r="M556" s="120"/>
      <c r="N556" s="261"/>
      <c r="O556" s="89"/>
    </row>
    <row r="557" spans="1:15" s="5" customFormat="1">
      <c r="A557" s="46"/>
      <c r="B557" s="41" t="str">
        <f t="shared" si="49"/>
        <v>X</v>
      </c>
      <c r="C557" s="41"/>
      <c r="D557" s="41" t="str">
        <f t="shared" si="50"/>
        <v>X</v>
      </c>
      <c r="E557" s="41"/>
      <c r="F557" s="41" t="str">
        <f t="shared" si="52"/>
        <v>X</v>
      </c>
      <c r="G557" s="41"/>
      <c r="H557" s="41"/>
      <c r="I557" s="41" t="s">
        <v>1218</v>
      </c>
      <c r="J557" s="40" t="s">
        <v>1188</v>
      </c>
      <c r="K557" s="40" t="s">
        <v>1189</v>
      </c>
      <c r="L557" s="125">
        <v>5704</v>
      </c>
      <c r="M557" s="120"/>
      <c r="N557" s="261"/>
      <c r="O557" s="89"/>
    </row>
    <row r="558" spans="1:15" s="5" customFormat="1">
      <c r="A558" s="46"/>
      <c r="B558" s="41" t="str">
        <f t="shared" si="49"/>
        <v>X</v>
      </c>
      <c r="C558" s="41"/>
      <c r="D558" s="41" t="str">
        <f t="shared" si="50"/>
        <v>X</v>
      </c>
      <c r="E558" s="41"/>
      <c r="F558" s="41" t="str">
        <f t="shared" si="52"/>
        <v>X</v>
      </c>
      <c r="G558" s="41"/>
      <c r="H558" s="41"/>
      <c r="I558" s="41" t="s">
        <v>1219</v>
      </c>
      <c r="J558" s="40" t="s">
        <v>1190</v>
      </c>
      <c r="K558" s="40" t="s">
        <v>1191</v>
      </c>
      <c r="L558" s="125">
        <v>5757</v>
      </c>
      <c r="M558" s="120"/>
      <c r="N558" s="261"/>
      <c r="O558" s="89"/>
    </row>
    <row r="559" spans="1:15" s="5" customFormat="1">
      <c r="A559" s="46"/>
      <c r="B559" s="41" t="str">
        <f t="shared" si="49"/>
        <v>X</v>
      </c>
      <c r="C559" s="41"/>
      <c r="D559" s="41" t="str">
        <f t="shared" si="50"/>
        <v>X</v>
      </c>
      <c r="E559" s="41"/>
      <c r="F559" s="41" t="str">
        <f t="shared" si="52"/>
        <v>X</v>
      </c>
      <c r="G559" s="41"/>
      <c r="H559" s="41"/>
      <c r="I559" s="41" t="s">
        <v>1220</v>
      </c>
      <c r="J559" s="40" t="s">
        <v>1192</v>
      </c>
      <c r="K559" s="40" t="s">
        <v>1193</v>
      </c>
      <c r="L559" s="125">
        <v>5812</v>
      </c>
      <c r="M559" s="120"/>
      <c r="N559" s="261"/>
      <c r="O559" s="89"/>
    </row>
    <row r="560" spans="1:15" s="5" customFormat="1">
      <c r="A560" s="46"/>
      <c r="B560" s="41" t="str">
        <f t="shared" si="49"/>
        <v>X</v>
      </c>
      <c r="C560" s="41"/>
      <c r="D560" s="41" t="str">
        <f t="shared" si="50"/>
        <v>X</v>
      </c>
      <c r="E560" s="41"/>
      <c r="F560" s="41" t="str">
        <f t="shared" si="52"/>
        <v>X</v>
      </c>
      <c r="G560" s="41"/>
      <c r="H560" s="41"/>
      <c r="I560" s="41" t="s">
        <v>1221</v>
      </c>
      <c r="J560" s="40" t="s">
        <v>1194</v>
      </c>
      <c r="K560" s="40" t="s">
        <v>1195</v>
      </c>
      <c r="L560" s="125">
        <v>5864</v>
      </c>
      <c r="M560" s="120"/>
      <c r="N560" s="261"/>
      <c r="O560" s="89"/>
    </row>
    <row r="561" spans="1:15" s="5" customFormat="1">
      <c r="A561" s="46"/>
      <c r="B561" s="41" t="str">
        <f t="shared" si="49"/>
        <v>X</v>
      </c>
      <c r="C561" s="41"/>
      <c r="D561" s="41" t="str">
        <f t="shared" si="50"/>
        <v>X</v>
      </c>
      <c r="E561" s="41"/>
      <c r="F561" s="41" t="str">
        <f t="shared" si="52"/>
        <v>X</v>
      </c>
      <c r="G561" s="41"/>
      <c r="H561" s="41"/>
      <c r="I561" s="41" t="s">
        <v>1222</v>
      </c>
      <c r="J561" s="40" t="s">
        <v>1196</v>
      </c>
      <c r="K561" s="40" t="s">
        <v>1197</v>
      </c>
      <c r="L561" s="125">
        <v>5918</v>
      </c>
      <c r="M561" s="120"/>
      <c r="N561" s="261"/>
      <c r="O561" s="89"/>
    </row>
    <row r="562" spans="1:15" s="5" customFormat="1">
      <c r="A562" s="46"/>
      <c r="B562" s="41" t="str">
        <f t="shared" si="49"/>
        <v>X</v>
      </c>
      <c r="C562" s="41"/>
      <c r="D562" s="41" t="str">
        <f t="shared" si="50"/>
        <v>X</v>
      </c>
      <c r="E562" s="41"/>
      <c r="F562" s="41" t="str">
        <f t="shared" si="52"/>
        <v>X</v>
      </c>
      <c r="G562" s="41"/>
      <c r="H562" s="41"/>
      <c r="I562" s="41" t="s">
        <v>1223</v>
      </c>
      <c r="J562" s="40" t="s">
        <v>1198</v>
      </c>
      <c r="K562" s="40" t="s">
        <v>1199</v>
      </c>
      <c r="L562" s="125">
        <v>6085</v>
      </c>
      <c r="M562" s="120"/>
      <c r="N562" s="261"/>
      <c r="O562" s="89"/>
    </row>
    <row r="563" spans="1:15" s="5" customFormat="1">
      <c r="A563" s="46"/>
      <c r="B563" s="41" t="str">
        <f t="shared" si="49"/>
        <v>X</v>
      </c>
      <c r="C563" s="41"/>
      <c r="D563" s="41" t="str">
        <f t="shared" si="50"/>
        <v>X</v>
      </c>
      <c r="E563" s="41"/>
      <c r="F563" s="41" t="str">
        <f t="shared" si="52"/>
        <v>X</v>
      </c>
      <c r="G563" s="41"/>
      <c r="H563" s="41"/>
      <c r="I563" s="41" t="s">
        <v>1224</v>
      </c>
      <c r="J563" s="40" t="s">
        <v>1200</v>
      </c>
      <c r="K563" s="40" t="s">
        <v>1201</v>
      </c>
      <c r="L563" s="125">
        <v>6157</v>
      </c>
      <c r="M563" s="120"/>
      <c r="N563" s="261"/>
      <c r="O563" s="89"/>
    </row>
    <row r="564" spans="1:15" s="5" customFormat="1">
      <c r="A564" s="46"/>
      <c r="B564" s="41" t="str">
        <f t="shared" si="49"/>
        <v>X</v>
      </c>
      <c r="C564" s="41" t="s">
        <v>446</v>
      </c>
      <c r="D564" s="41"/>
      <c r="E564" s="41"/>
      <c r="F564" s="41"/>
      <c r="G564" s="41" t="str">
        <f t="shared" ref="G564:G578" si="53">IF(FIND("-P-",J564)&gt;0,"X","")</f>
        <v>X</v>
      </c>
      <c r="H564" s="41"/>
      <c r="I564" s="41">
        <v>0</v>
      </c>
      <c r="J564" s="40" t="s">
        <v>575</v>
      </c>
      <c r="K564" s="40" t="s">
        <v>576</v>
      </c>
      <c r="L564" s="125">
        <v>4192</v>
      </c>
      <c r="M564" s="120"/>
      <c r="N564" s="261"/>
    </row>
    <row r="565" spans="1:15" s="5" customFormat="1">
      <c r="A565" s="46"/>
      <c r="B565" s="41" t="str">
        <f t="shared" si="49"/>
        <v>X</v>
      </c>
      <c r="C565" s="41"/>
      <c r="D565" s="41"/>
      <c r="E565" s="41"/>
      <c r="F565" s="41"/>
      <c r="G565" s="41" t="str">
        <f t="shared" si="53"/>
        <v>X</v>
      </c>
      <c r="H565" s="41"/>
      <c r="I565" s="41" t="s">
        <v>1218</v>
      </c>
      <c r="J565" s="40" t="s">
        <v>577</v>
      </c>
      <c r="K565" s="40" t="s">
        <v>578</v>
      </c>
      <c r="L565" s="125">
        <v>5518</v>
      </c>
      <c r="M565" s="120"/>
      <c r="N565" s="261"/>
    </row>
    <row r="566" spans="1:15" s="5" customFormat="1">
      <c r="A566" s="46"/>
      <c r="B566" s="41" t="str">
        <f t="shared" si="49"/>
        <v>X</v>
      </c>
      <c r="C566" s="41"/>
      <c r="D566" s="41"/>
      <c r="E566" s="41"/>
      <c r="F566" s="41"/>
      <c r="G566" s="41" t="str">
        <f t="shared" si="53"/>
        <v>X</v>
      </c>
      <c r="H566" s="41"/>
      <c r="I566" s="41" t="s">
        <v>1219</v>
      </c>
      <c r="J566" s="40" t="s">
        <v>579</v>
      </c>
      <c r="K566" s="40" t="s">
        <v>580</v>
      </c>
      <c r="L566" s="125">
        <v>5571</v>
      </c>
      <c r="M566" s="120"/>
      <c r="N566" s="261"/>
    </row>
    <row r="567" spans="1:15" s="5" customFormat="1">
      <c r="A567" s="46"/>
      <c r="B567" s="41" t="str">
        <f t="shared" si="49"/>
        <v>X</v>
      </c>
      <c r="C567" s="41"/>
      <c r="D567" s="41"/>
      <c r="E567" s="41"/>
      <c r="F567" s="41"/>
      <c r="G567" s="41" t="str">
        <f t="shared" si="53"/>
        <v>X</v>
      </c>
      <c r="H567" s="41"/>
      <c r="I567" s="41" t="s">
        <v>1220</v>
      </c>
      <c r="J567" s="40" t="s">
        <v>581</v>
      </c>
      <c r="K567" s="40" t="s">
        <v>582</v>
      </c>
      <c r="L567" s="125">
        <v>5625</v>
      </c>
      <c r="M567" s="120"/>
      <c r="N567" s="261"/>
    </row>
    <row r="568" spans="1:15" s="5" customFormat="1">
      <c r="A568" s="46"/>
      <c r="B568" s="41" t="str">
        <f t="shared" si="49"/>
        <v>X</v>
      </c>
      <c r="C568" s="41"/>
      <c r="D568" s="41"/>
      <c r="E568" s="41"/>
      <c r="F568" s="41"/>
      <c r="G568" s="41" t="str">
        <f t="shared" si="53"/>
        <v>X</v>
      </c>
      <c r="H568" s="41"/>
      <c r="I568" s="41" t="s">
        <v>1221</v>
      </c>
      <c r="J568" s="40" t="s">
        <v>583</v>
      </c>
      <c r="K568" s="40" t="s">
        <v>584</v>
      </c>
      <c r="L568" s="125">
        <v>5678</v>
      </c>
      <c r="M568" s="120"/>
      <c r="N568" s="261"/>
    </row>
    <row r="569" spans="1:15" s="5" customFormat="1">
      <c r="A569" s="46"/>
      <c r="B569" s="41" t="str">
        <f t="shared" si="49"/>
        <v>X</v>
      </c>
      <c r="C569" s="41"/>
      <c r="D569" s="41"/>
      <c r="E569" s="41"/>
      <c r="F569" s="41"/>
      <c r="G569" s="41" t="str">
        <f t="shared" si="53"/>
        <v>X</v>
      </c>
      <c r="H569" s="41"/>
      <c r="I569" s="41" t="s">
        <v>1222</v>
      </c>
      <c r="J569" s="40" t="s">
        <v>585</v>
      </c>
      <c r="K569" s="40" t="s">
        <v>586</v>
      </c>
      <c r="L569" s="125">
        <v>5732</v>
      </c>
      <c r="M569" s="120"/>
      <c r="N569" s="261"/>
    </row>
    <row r="570" spans="1:15" s="5" customFormat="1">
      <c r="A570" s="46"/>
      <c r="B570" s="41" t="str">
        <f t="shared" si="49"/>
        <v>X</v>
      </c>
      <c r="C570" s="41"/>
      <c r="D570" s="41"/>
      <c r="E570" s="41"/>
      <c r="F570" s="41"/>
      <c r="G570" s="41" t="str">
        <f t="shared" si="53"/>
        <v>X</v>
      </c>
      <c r="H570" s="41"/>
      <c r="I570" s="41" t="s">
        <v>1223</v>
      </c>
      <c r="J570" s="40" t="s">
        <v>587</v>
      </c>
      <c r="K570" s="40" t="s">
        <v>588</v>
      </c>
      <c r="L570" s="125">
        <v>5899</v>
      </c>
      <c r="M570" s="120"/>
      <c r="N570" s="261"/>
    </row>
    <row r="571" spans="1:15" s="5" customFormat="1">
      <c r="A571" s="46"/>
      <c r="B571" s="41" t="str">
        <f t="shared" si="49"/>
        <v>X</v>
      </c>
      <c r="C571" s="41"/>
      <c r="D571" s="41"/>
      <c r="E571" s="41"/>
      <c r="F571" s="41"/>
      <c r="G571" s="41" t="str">
        <f t="shared" si="53"/>
        <v>X</v>
      </c>
      <c r="H571" s="41"/>
      <c r="I571" s="41" t="s">
        <v>1224</v>
      </c>
      <c r="J571" s="40" t="s">
        <v>589</v>
      </c>
      <c r="K571" s="40" t="s">
        <v>590</v>
      </c>
      <c r="L571" s="125">
        <v>5971</v>
      </c>
      <c r="M571" s="120"/>
      <c r="N571" s="261"/>
    </row>
    <row r="572" spans="1:15" s="5" customFormat="1">
      <c r="A572" s="46"/>
      <c r="B572" s="41" t="str">
        <f t="shared" si="49"/>
        <v>X</v>
      </c>
      <c r="C572" s="41" t="s">
        <v>446</v>
      </c>
      <c r="D572" s="41" t="str">
        <f t="shared" si="50"/>
        <v>X</v>
      </c>
      <c r="E572" s="41"/>
      <c r="F572" s="41"/>
      <c r="G572" s="41" t="str">
        <f t="shared" si="53"/>
        <v>X</v>
      </c>
      <c r="H572" s="41"/>
      <c r="I572" s="41">
        <v>0</v>
      </c>
      <c r="J572" s="40" t="s">
        <v>1202</v>
      </c>
      <c r="K572" s="40" t="s">
        <v>1203</v>
      </c>
      <c r="L572" s="125">
        <v>4574</v>
      </c>
      <c r="M572" s="120"/>
      <c r="N572" s="261"/>
      <c r="O572" s="89"/>
    </row>
    <row r="573" spans="1:15" s="5" customFormat="1">
      <c r="A573" s="46"/>
      <c r="B573" s="41" t="str">
        <f t="shared" si="49"/>
        <v>X</v>
      </c>
      <c r="C573" s="41"/>
      <c r="D573" s="41" t="str">
        <f t="shared" si="50"/>
        <v>X</v>
      </c>
      <c r="E573" s="41"/>
      <c r="F573" s="41"/>
      <c r="G573" s="41" t="str">
        <f t="shared" si="53"/>
        <v>X</v>
      </c>
      <c r="H573" s="41"/>
      <c r="I573" s="41" t="s">
        <v>1218</v>
      </c>
      <c r="J573" s="40" t="s">
        <v>1204</v>
      </c>
      <c r="K573" s="40" t="s">
        <v>1205</v>
      </c>
      <c r="L573" s="125">
        <v>5899</v>
      </c>
      <c r="M573" s="120"/>
      <c r="N573" s="261"/>
      <c r="O573" s="89"/>
    </row>
    <row r="574" spans="1:15" s="5" customFormat="1">
      <c r="A574" s="46"/>
      <c r="B574" s="41" t="str">
        <f t="shared" si="49"/>
        <v>X</v>
      </c>
      <c r="C574" s="41"/>
      <c r="D574" s="41" t="str">
        <f t="shared" si="50"/>
        <v>X</v>
      </c>
      <c r="E574" s="41"/>
      <c r="F574" s="41"/>
      <c r="G574" s="41" t="str">
        <f t="shared" si="53"/>
        <v>X</v>
      </c>
      <c r="H574" s="41"/>
      <c r="I574" s="41" t="s">
        <v>1219</v>
      </c>
      <c r="J574" s="40" t="s">
        <v>1206</v>
      </c>
      <c r="K574" s="40" t="s">
        <v>1207</v>
      </c>
      <c r="L574" s="125">
        <v>5952</v>
      </c>
      <c r="M574" s="120"/>
      <c r="N574" s="261"/>
      <c r="O574" s="89"/>
    </row>
    <row r="575" spans="1:15" s="5" customFormat="1">
      <c r="A575" s="46"/>
      <c r="B575" s="41" t="str">
        <f t="shared" si="49"/>
        <v>X</v>
      </c>
      <c r="C575" s="41"/>
      <c r="D575" s="41" t="str">
        <f t="shared" si="50"/>
        <v>X</v>
      </c>
      <c r="E575" s="41"/>
      <c r="F575" s="41"/>
      <c r="G575" s="41" t="str">
        <f t="shared" si="53"/>
        <v>X</v>
      </c>
      <c r="H575" s="41"/>
      <c r="I575" s="41" t="s">
        <v>1220</v>
      </c>
      <c r="J575" s="40" t="s">
        <v>1208</v>
      </c>
      <c r="K575" s="40" t="s">
        <v>1209</v>
      </c>
      <c r="L575" s="125">
        <v>6006</v>
      </c>
      <c r="M575" s="120"/>
      <c r="N575" s="261"/>
      <c r="O575" s="89"/>
    </row>
    <row r="576" spans="1:15" s="5" customFormat="1">
      <c r="A576" s="46"/>
      <c r="B576" s="41" t="str">
        <f t="shared" si="49"/>
        <v>X</v>
      </c>
      <c r="C576" s="41"/>
      <c r="D576" s="41" t="str">
        <f t="shared" si="50"/>
        <v>X</v>
      </c>
      <c r="E576" s="41"/>
      <c r="F576" s="41"/>
      <c r="G576" s="41" t="str">
        <f t="shared" si="53"/>
        <v>X</v>
      </c>
      <c r="H576" s="41"/>
      <c r="I576" s="41" t="s">
        <v>1221</v>
      </c>
      <c r="J576" s="40" t="s">
        <v>1210</v>
      </c>
      <c r="K576" s="40" t="s">
        <v>1211</v>
      </c>
      <c r="L576" s="125">
        <v>6061</v>
      </c>
      <c r="M576" s="120"/>
      <c r="N576" s="261"/>
      <c r="O576" s="89"/>
    </row>
    <row r="577" spans="1:15" s="5" customFormat="1">
      <c r="A577" s="46"/>
      <c r="B577" s="41" t="str">
        <f t="shared" si="49"/>
        <v>X</v>
      </c>
      <c r="C577" s="41"/>
      <c r="D577" s="41" t="str">
        <f t="shared" si="50"/>
        <v>X</v>
      </c>
      <c r="E577" s="41"/>
      <c r="F577" s="41"/>
      <c r="G577" s="41" t="str">
        <f t="shared" si="53"/>
        <v>X</v>
      </c>
      <c r="H577" s="41"/>
      <c r="I577" s="41" t="s">
        <v>1222</v>
      </c>
      <c r="J577" s="40" t="s">
        <v>1212</v>
      </c>
      <c r="K577" s="40" t="s">
        <v>1213</v>
      </c>
      <c r="L577" s="125">
        <v>6113</v>
      </c>
      <c r="M577" s="120"/>
      <c r="N577" s="261"/>
      <c r="O577" s="89"/>
    </row>
    <row r="578" spans="1:15" s="5" customFormat="1">
      <c r="A578" s="46"/>
      <c r="B578" s="41" t="str">
        <f t="shared" si="49"/>
        <v>X</v>
      </c>
      <c r="C578" s="41"/>
      <c r="D578" s="41" t="str">
        <f t="shared" si="50"/>
        <v>X</v>
      </c>
      <c r="E578" s="41"/>
      <c r="F578" s="41"/>
      <c r="G578" s="41" t="str">
        <f t="shared" si="53"/>
        <v>X</v>
      </c>
      <c r="H578" s="41"/>
      <c r="I578" s="41" t="s">
        <v>1223</v>
      </c>
      <c r="J578" s="40" t="s">
        <v>1214</v>
      </c>
      <c r="K578" s="40" t="s">
        <v>1215</v>
      </c>
      <c r="L578" s="125">
        <v>6281</v>
      </c>
      <c r="M578" s="120"/>
      <c r="N578" s="261"/>
      <c r="O578" s="89"/>
    </row>
    <row r="579" spans="1:15" s="5" customFormat="1">
      <c r="A579" s="46"/>
      <c r="B579" s="41" t="str">
        <f t="shared" si="49"/>
        <v>X</v>
      </c>
      <c r="C579" s="41"/>
      <c r="D579" s="41" t="str">
        <f>IF(FIND("-1-",J579)&gt;0,"X","")</f>
        <v>X</v>
      </c>
      <c r="E579" s="41"/>
      <c r="F579" s="41"/>
      <c r="G579" s="41" t="str">
        <f>IF(FIND("-P-",J579)&gt;0,"X","")</f>
        <v>X</v>
      </c>
      <c r="H579" s="41"/>
      <c r="I579" s="41" t="s">
        <v>1224</v>
      </c>
      <c r="J579" s="40" t="s">
        <v>1216</v>
      </c>
      <c r="K579" s="40" t="s">
        <v>1217</v>
      </c>
      <c r="L579" s="125">
        <v>6353</v>
      </c>
      <c r="M579" s="120"/>
      <c r="N579" s="261"/>
      <c r="O579" s="89"/>
    </row>
    <row r="580" spans="1:15" s="120" customFormat="1">
      <c r="A580" s="124"/>
      <c r="B580" s="124"/>
      <c r="C580" s="124"/>
      <c r="D580" s="124"/>
      <c r="E580" s="124"/>
      <c r="F580" s="124"/>
      <c r="G580" s="124"/>
      <c r="H580" s="124"/>
      <c r="I580" s="124"/>
      <c r="J580" s="123" t="s">
        <v>1320</v>
      </c>
      <c r="K580" s="123" t="s">
        <v>1321</v>
      </c>
      <c r="L580" s="125">
        <v>35</v>
      </c>
      <c r="N580" s="261"/>
      <c r="O580" s="89"/>
    </row>
    <row r="581" spans="1:15" s="120" customFormat="1">
      <c r="A581" s="124"/>
      <c r="B581" s="124"/>
      <c r="C581" s="124"/>
      <c r="D581" s="124"/>
      <c r="E581" s="124"/>
      <c r="F581" s="124"/>
      <c r="G581" s="124"/>
      <c r="H581" s="124"/>
      <c r="I581" s="124"/>
      <c r="J581" s="123" t="s">
        <v>1322</v>
      </c>
      <c r="K581" s="123" t="s">
        <v>1323</v>
      </c>
      <c r="L581" s="125">
        <v>131</v>
      </c>
      <c r="N581" s="261"/>
      <c r="O581" s="89"/>
    </row>
    <row r="582" spans="1:15" s="120" customFormat="1">
      <c r="A582" s="124"/>
      <c r="B582" s="124"/>
      <c r="C582" s="124"/>
      <c r="D582" s="124"/>
      <c r="E582" s="124"/>
      <c r="F582" s="124"/>
      <c r="G582" s="124"/>
      <c r="H582" s="124"/>
      <c r="I582" s="124"/>
      <c r="J582" s="123" t="s">
        <v>1268</v>
      </c>
      <c r="K582" s="123" t="s">
        <v>1269</v>
      </c>
      <c r="L582" s="125">
        <v>575</v>
      </c>
      <c r="N582" s="261"/>
    </row>
    <row r="583" spans="1:15" s="120" customFormat="1">
      <c r="A583" s="124"/>
      <c r="B583" s="124"/>
      <c r="C583" s="124"/>
      <c r="D583" s="124"/>
      <c r="E583" s="124"/>
      <c r="F583" s="124"/>
      <c r="G583" s="124"/>
      <c r="H583" s="124"/>
      <c r="I583" s="124"/>
      <c r="J583" s="123" t="s">
        <v>693</v>
      </c>
      <c r="K583" s="123" t="s">
        <v>694</v>
      </c>
      <c r="L583" s="125">
        <v>70</v>
      </c>
      <c r="N583" s="261"/>
    </row>
    <row r="584" spans="1:15" s="120" customFormat="1">
      <c r="A584" s="124"/>
      <c r="B584" s="124"/>
      <c r="C584" s="124"/>
      <c r="D584" s="124"/>
      <c r="E584" s="124"/>
      <c r="F584" s="124"/>
      <c r="G584" s="124"/>
      <c r="H584" s="124"/>
      <c r="I584" s="124"/>
      <c r="J584" s="123" t="s">
        <v>695</v>
      </c>
      <c r="K584" s="123" t="s">
        <v>694</v>
      </c>
      <c r="L584" s="125">
        <v>616</v>
      </c>
      <c r="N584" s="261"/>
    </row>
    <row r="585" spans="1:15" s="120" customFormat="1">
      <c r="A585" s="124"/>
      <c r="B585" s="124"/>
      <c r="C585" s="124"/>
      <c r="D585" s="124"/>
      <c r="E585" s="124"/>
      <c r="F585" s="124"/>
      <c r="G585" s="124"/>
      <c r="H585" s="124"/>
      <c r="I585" s="124"/>
      <c r="J585" s="123" t="s">
        <v>696</v>
      </c>
      <c r="K585" s="123" t="s">
        <v>697</v>
      </c>
      <c r="L585" s="125">
        <v>490</v>
      </c>
      <c r="N585" s="261"/>
    </row>
    <row r="586" spans="1:15" s="120" customFormat="1">
      <c r="A586" s="124"/>
      <c r="B586" s="124"/>
      <c r="C586" s="124"/>
      <c r="D586" s="124"/>
      <c r="E586" s="124"/>
      <c r="F586" s="124"/>
      <c r="G586" s="124"/>
      <c r="H586" s="124"/>
      <c r="I586" s="124"/>
      <c r="J586" s="123" t="s">
        <v>698</v>
      </c>
      <c r="K586" s="123" t="s">
        <v>699</v>
      </c>
      <c r="L586" s="125">
        <v>1013</v>
      </c>
      <c r="N586" s="261"/>
    </row>
    <row r="587" spans="1:15" s="120" customFormat="1">
      <c r="A587" s="124"/>
      <c r="B587" s="124"/>
      <c r="C587" s="124"/>
      <c r="D587" s="124"/>
      <c r="E587" s="124"/>
      <c r="F587" s="124"/>
      <c r="G587" s="124"/>
      <c r="H587" s="124"/>
      <c r="I587" s="124"/>
      <c r="J587" s="123" t="s">
        <v>700</v>
      </c>
      <c r="K587" s="123" t="s">
        <v>701</v>
      </c>
      <c r="L587" s="125">
        <v>726</v>
      </c>
      <c r="N587" s="261"/>
    </row>
    <row r="588" spans="1:15" s="120" customFormat="1">
      <c r="A588" s="124"/>
      <c r="B588" s="124"/>
      <c r="C588" s="124"/>
      <c r="D588" s="124"/>
      <c r="E588" s="124"/>
      <c r="F588" s="124"/>
      <c r="G588" s="124"/>
      <c r="H588" s="124"/>
      <c r="I588" s="124"/>
      <c r="J588" s="123" t="s">
        <v>702</v>
      </c>
      <c r="K588" s="123" t="s">
        <v>703</v>
      </c>
      <c r="L588" s="125">
        <v>1448</v>
      </c>
      <c r="N588" s="261"/>
    </row>
    <row r="589" spans="1:15" s="120" customFormat="1">
      <c r="A589" s="124"/>
      <c r="B589" s="124"/>
      <c r="C589" s="124"/>
      <c r="D589" s="124"/>
      <c r="E589" s="124"/>
      <c r="F589" s="124"/>
      <c r="G589" s="124"/>
      <c r="H589" s="124"/>
      <c r="I589" s="124"/>
      <c r="J589" s="123" t="s">
        <v>704</v>
      </c>
      <c r="K589" s="123" t="s">
        <v>705</v>
      </c>
      <c r="L589" s="125">
        <v>173</v>
      </c>
      <c r="N589" s="261"/>
    </row>
    <row r="590" spans="1:15" s="120" customFormat="1">
      <c r="A590" s="124"/>
      <c r="B590" s="124"/>
      <c r="C590" s="124"/>
      <c r="D590" s="124"/>
      <c r="E590" s="124"/>
      <c r="F590" s="124"/>
      <c r="G590" s="124"/>
      <c r="H590" s="124"/>
      <c r="I590" s="124"/>
      <c r="J590" s="123" t="s">
        <v>1324</v>
      </c>
      <c r="K590" s="123" t="s">
        <v>1291</v>
      </c>
      <c r="L590" s="125">
        <v>1271</v>
      </c>
      <c r="N590" s="261"/>
      <c r="O590" s="89"/>
    </row>
    <row r="591" spans="1:15" s="120" customFormat="1">
      <c r="A591" s="124"/>
      <c r="B591" s="124"/>
      <c r="C591" s="124"/>
      <c r="D591" s="124"/>
      <c r="E591" s="124"/>
      <c r="F591" s="124"/>
      <c r="G591" s="124"/>
      <c r="H591" s="124"/>
      <c r="I591" s="124"/>
      <c r="J591" s="123" t="s">
        <v>1325</v>
      </c>
      <c r="K591" s="123" t="s">
        <v>1326</v>
      </c>
      <c r="L591" s="125">
        <v>2612</v>
      </c>
      <c r="N591" s="261"/>
      <c r="O591" s="89"/>
    </row>
    <row r="592" spans="1:15" s="120" customFormat="1">
      <c r="A592" s="124"/>
      <c r="B592" s="124"/>
      <c r="C592" s="124"/>
      <c r="D592" s="124"/>
      <c r="E592" s="124"/>
      <c r="F592" s="124"/>
      <c r="G592" s="124"/>
      <c r="H592" s="124"/>
      <c r="I592" s="124"/>
      <c r="J592" s="123" t="s">
        <v>1327</v>
      </c>
      <c r="K592" s="123" t="s">
        <v>1328</v>
      </c>
      <c r="L592" s="125">
        <v>2874</v>
      </c>
      <c r="N592" s="261"/>
      <c r="O592" s="89"/>
    </row>
    <row r="593" spans="1:15" s="120" customFormat="1">
      <c r="A593" s="124"/>
      <c r="B593" s="124"/>
      <c r="C593" s="124"/>
      <c r="D593" s="124"/>
      <c r="E593" s="124"/>
      <c r="F593" s="124"/>
      <c r="G593" s="124"/>
      <c r="H593" s="124"/>
      <c r="I593" s="124"/>
      <c r="J593" s="123" t="s">
        <v>1329</v>
      </c>
      <c r="K593" s="123" t="s">
        <v>1330</v>
      </c>
      <c r="L593" s="125">
        <v>3374</v>
      </c>
      <c r="N593" s="261"/>
      <c r="O593" s="89"/>
    </row>
    <row r="594" spans="1:15" s="120" customFormat="1">
      <c r="A594" s="124"/>
      <c r="B594" s="124"/>
      <c r="C594" s="124"/>
      <c r="D594" s="124"/>
      <c r="E594" s="124"/>
      <c r="F594" s="124"/>
      <c r="G594" s="124"/>
      <c r="H594" s="124"/>
      <c r="I594" s="124"/>
      <c r="J594" s="123" t="s">
        <v>1331</v>
      </c>
      <c r="K594" s="123" t="s">
        <v>1292</v>
      </c>
      <c r="L594" s="125">
        <v>520</v>
      </c>
      <c r="N594" s="261"/>
      <c r="O594" s="89"/>
    </row>
    <row r="595" spans="1:15" s="120" customFormat="1">
      <c r="A595" s="124"/>
      <c r="B595" s="124"/>
      <c r="C595" s="124"/>
      <c r="D595" s="124"/>
      <c r="E595" s="124"/>
      <c r="F595" s="124"/>
      <c r="G595" s="124"/>
      <c r="H595" s="124"/>
      <c r="I595" s="124"/>
      <c r="J595" s="123" t="s">
        <v>1332</v>
      </c>
      <c r="K595" s="123" t="s">
        <v>1291</v>
      </c>
      <c r="L595" s="125">
        <v>1010</v>
      </c>
      <c r="N595" s="261"/>
      <c r="O595" s="89"/>
    </row>
    <row r="596" spans="1:15" s="120" customFormat="1">
      <c r="A596" s="124"/>
      <c r="B596" s="124"/>
      <c r="C596" s="124"/>
      <c r="D596" s="124"/>
      <c r="E596" s="124"/>
      <c r="F596" s="124"/>
      <c r="G596" s="124"/>
      <c r="H596" s="124"/>
      <c r="I596" s="124"/>
      <c r="J596" s="123" t="s">
        <v>1333</v>
      </c>
      <c r="K596" s="123" t="s">
        <v>1334</v>
      </c>
      <c r="L596" s="125">
        <v>1480</v>
      </c>
      <c r="N596" s="261"/>
      <c r="O596" s="89"/>
    </row>
    <row r="597" spans="1:15" s="120" customFormat="1">
      <c r="A597" s="124"/>
      <c r="B597" s="124"/>
      <c r="C597" s="124"/>
      <c r="D597" s="124"/>
      <c r="E597" s="124"/>
      <c r="F597" s="124"/>
      <c r="G597" s="124"/>
      <c r="H597" s="124"/>
      <c r="I597" s="124"/>
      <c r="J597" s="123" t="s">
        <v>1335</v>
      </c>
      <c r="K597" s="123" t="s">
        <v>1328</v>
      </c>
      <c r="L597" s="125">
        <v>3374</v>
      </c>
      <c r="N597" s="261"/>
      <c r="O597" s="89"/>
    </row>
    <row r="598" spans="1:15" s="120" customFormat="1">
      <c r="A598" s="124"/>
      <c r="B598" s="124"/>
      <c r="C598" s="124"/>
      <c r="D598" s="124"/>
      <c r="E598" s="124"/>
      <c r="F598" s="124"/>
      <c r="G598" s="124"/>
      <c r="H598" s="124"/>
      <c r="I598" s="124"/>
      <c r="J598" s="123" t="s">
        <v>1336</v>
      </c>
      <c r="K598" s="123" t="s">
        <v>1330</v>
      </c>
      <c r="L598" s="125">
        <v>3771</v>
      </c>
      <c r="N598" s="261"/>
      <c r="O598" s="89"/>
    </row>
    <row r="599" spans="1:15" s="120" customFormat="1">
      <c r="A599" s="124"/>
      <c r="B599" s="124"/>
      <c r="C599" s="124"/>
      <c r="D599" s="124"/>
      <c r="E599" s="124"/>
      <c r="F599" s="124"/>
      <c r="G599" s="124"/>
      <c r="H599" s="124"/>
      <c r="I599" s="124"/>
      <c r="J599" s="123" t="s">
        <v>1295</v>
      </c>
      <c r="K599" s="123" t="s">
        <v>1299</v>
      </c>
      <c r="L599" s="125">
        <v>40</v>
      </c>
      <c r="N599" s="261"/>
      <c r="O599" s="89"/>
    </row>
    <row r="600" spans="1:15" s="120" customFormat="1">
      <c r="A600" s="124"/>
      <c r="B600" s="124"/>
      <c r="C600" s="124"/>
      <c r="D600" s="124"/>
      <c r="E600" s="124"/>
      <c r="F600" s="124"/>
      <c r="G600" s="124"/>
      <c r="H600" s="124"/>
      <c r="I600" s="124"/>
      <c r="J600" s="123" t="s">
        <v>1298</v>
      </c>
      <c r="K600" s="123" t="s">
        <v>1303</v>
      </c>
      <c r="L600" s="125">
        <v>120</v>
      </c>
      <c r="N600" s="261"/>
      <c r="O600" s="89"/>
    </row>
    <row r="601" spans="1:15" s="120" customFormat="1">
      <c r="A601" s="124"/>
      <c r="B601" s="124"/>
      <c r="C601" s="124"/>
      <c r="D601" s="124"/>
      <c r="E601" s="124"/>
      <c r="F601" s="124"/>
      <c r="G601" s="124"/>
      <c r="H601" s="124"/>
      <c r="I601" s="124"/>
      <c r="J601" s="123" t="s">
        <v>1296</v>
      </c>
      <c r="K601" s="123" t="s">
        <v>1301</v>
      </c>
      <c r="L601" s="125">
        <v>49</v>
      </c>
      <c r="N601" s="261"/>
      <c r="O601" s="89"/>
    </row>
    <row r="602" spans="1:15" s="120" customFormat="1">
      <c r="A602" s="124"/>
      <c r="B602" s="124"/>
      <c r="C602" s="124"/>
      <c r="D602" s="124"/>
      <c r="E602" s="124"/>
      <c r="F602" s="124"/>
      <c r="G602" s="124"/>
      <c r="H602" s="124"/>
      <c r="I602" s="124"/>
      <c r="J602" s="123" t="s">
        <v>1293</v>
      </c>
      <c r="K602" s="123" t="s">
        <v>1304</v>
      </c>
      <c r="L602" s="125">
        <v>37</v>
      </c>
      <c r="N602" s="261"/>
      <c r="O602" s="89"/>
    </row>
    <row r="603" spans="1:15" s="120" customFormat="1">
      <c r="A603" s="124"/>
      <c r="B603" s="124"/>
      <c r="C603" s="124"/>
      <c r="D603" s="124"/>
      <c r="E603" s="124"/>
      <c r="F603" s="124"/>
      <c r="G603" s="124"/>
      <c r="H603" s="124"/>
      <c r="I603" s="124"/>
      <c r="J603" s="123" t="s">
        <v>1337</v>
      </c>
      <c r="K603" s="123" t="s">
        <v>1338</v>
      </c>
      <c r="L603" s="125">
        <v>57</v>
      </c>
      <c r="N603" s="261"/>
      <c r="O603" s="89"/>
    </row>
    <row r="604" spans="1:15" s="120" customFormat="1">
      <c r="A604" s="124"/>
      <c r="B604" s="124"/>
      <c r="C604" s="124"/>
      <c r="D604" s="124"/>
      <c r="E604" s="124"/>
      <c r="F604" s="124"/>
      <c r="G604" s="124"/>
      <c r="H604" s="124"/>
      <c r="I604" s="124"/>
      <c r="J604" s="123" t="s">
        <v>1297</v>
      </c>
      <c r="K604" s="123" t="s">
        <v>1302</v>
      </c>
      <c r="L604" s="125">
        <v>82</v>
      </c>
      <c r="N604" s="261"/>
      <c r="O604" s="89"/>
    </row>
    <row r="605" spans="1:15" s="120" customFormat="1">
      <c r="A605" s="124"/>
      <c r="B605" s="124"/>
      <c r="C605" s="124"/>
      <c r="D605" s="124"/>
      <c r="E605" s="124"/>
      <c r="F605" s="124"/>
      <c r="G605" s="124"/>
      <c r="H605" s="124"/>
      <c r="I605" s="124"/>
      <c r="J605" s="123" t="s">
        <v>1294</v>
      </c>
      <c r="K605" s="123" t="s">
        <v>1300</v>
      </c>
      <c r="L605" s="125">
        <v>38</v>
      </c>
      <c r="N605" s="261"/>
      <c r="O605" s="89"/>
    </row>
    <row r="606" spans="1:15" s="120" customFormat="1">
      <c r="A606" s="124"/>
      <c r="B606" s="124"/>
      <c r="C606" s="124"/>
      <c r="D606" s="124"/>
      <c r="E606" s="124"/>
      <c r="F606" s="124"/>
      <c r="G606" s="124"/>
      <c r="H606" s="124"/>
      <c r="I606" s="124"/>
      <c r="J606" s="123" t="s">
        <v>1339</v>
      </c>
      <c r="K606" s="123" t="s">
        <v>1340</v>
      </c>
      <c r="L606" s="125">
        <v>87</v>
      </c>
      <c r="N606" s="261"/>
      <c r="O606" s="89"/>
    </row>
    <row r="607" spans="1:15" s="120" customFormat="1">
      <c r="A607" s="124"/>
      <c r="B607" s="124"/>
      <c r="C607" s="124"/>
      <c r="D607" s="124"/>
      <c r="E607" s="124"/>
      <c r="F607" s="124"/>
      <c r="G607" s="124"/>
      <c r="H607" s="124"/>
      <c r="I607" s="124"/>
      <c r="J607" s="123" t="s">
        <v>1307</v>
      </c>
      <c r="K607" s="123" t="s">
        <v>1311</v>
      </c>
      <c r="L607" s="125">
        <v>38</v>
      </c>
      <c r="N607" s="261"/>
      <c r="O607" s="89"/>
    </row>
    <row r="608" spans="1:15" s="120" customFormat="1">
      <c r="A608" s="124"/>
      <c r="B608" s="124"/>
      <c r="C608" s="124"/>
      <c r="D608" s="124"/>
      <c r="E608" s="124"/>
      <c r="F608" s="124"/>
      <c r="G608" s="124"/>
      <c r="H608" s="124"/>
      <c r="I608" s="124"/>
      <c r="J608" s="123" t="s">
        <v>1308</v>
      </c>
      <c r="K608" s="123" t="s">
        <v>1312</v>
      </c>
      <c r="L608" s="125">
        <v>54</v>
      </c>
      <c r="N608" s="261"/>
      <c r="O608" s="89"/>
    </row>
    <row r="609" spans="1:15" s="120" customFormat="1">
      <c r="A609" s="124"/>
      <c r="B609" s="124"/>
      <c r="C609" s="124"/>
      <c r="D609" s="124"/>
      <c r="E609" s="124"/>
      <c r="F609" s="124"/>
      <c r="G609" s="124"/>
      <c r="H609" s="124"/>
      <c r="I609" s="124"/>
      <c r="J609" s="123" t="s">
        <v>1305</v>
      </c>
      <c r="K609" s="123" t="s">
        <v>1309</v>
      </c>
      <c r="L609" s="125">
        <v>37</v>
      </c>
      <c r="N609" s="261"/>
      <c r="O609" s="89"/>
    </row>
    <row r="610" spans="1:15" s="44" customFormat="1">
      <c r="A610" s="46"/>
      <c r="B610" s="46"/>
      <c r="C610" s="46"/>
      <c r="D610" s="46"/>
      <c r="E610" s="46"/>
      <c r="F610" s="46"/>
      <c r="G610" s="46"/>
      <c r="H610" s="46"/>
      <c r="I610" s="46"/>
      <c r="J610" s="45" t="s">
        <v>1341</v>
      </c>
      <c r="K610" s="45" t="s">
        <v>1342</v>
      </c>
      <c r="L610" s="125">
        <v>81</v>
      </c>
      <c r="M610" s="120"/>
      <c r="N610" s="261"/>
    </row>
    <row r="611" spans="1:15" s="44" customFormat="1">
      <c r="A611" s="46"/>
      <c r="B611" s="46"/>
      <c r="C611" s="46"/>
      <c r="D611" s="46"/>
      <c r="E611" s="46"/>
      <c r="F611" s="46"/>
      <c r="G611" s="46"/>
      <c r="H611" s="46"/>
      <c r="I611" s="46"/>
      <c r="J611" s="45" t="s">
        <v>1306</v>
      </c>
      <c r="K611" s="45" t="s">
        <v>1310</v>
      </c>
      <c r="L611" s="125">
        <v>38</v>
      </c>
      <c r="M611" s="120"/>
      <c r="N611" s="261"/>
    </row>
    <row r="612" spans="1:15" s="44" customFormat="1">
      <c r="A612" s="46"/>
      <c r="B612" s="46"/>
      <c r="C612" s="46"/>
      <c r="D612" s="46"/>
      <c r="E612" s="46"/>
      <c r="F612" s="46"/>
      <c r="G612" s="46"/>
      <c r="H612" s="46"/>
      <c r="I612" s="46"/>
      <c r="J612" s="45" t="s">
        <v>1343</v>
      </c>
      <c r="K612" s="45" t="s">
        <v>1344</v>
      </c>
      <c r="L612" s="125">
        <v>54</v>
      </c>
      <c r="M612" s="120"/>
      <c r="N612" s="261"/>
    </row>
    <row r="613" spans="1:15" s="120" customFormat="1">
      <c r="A613" s="124"/>
      <c r="B613" s="124"/>
      <c r="C613" s="124"/>
      <c r="D613" s="124"/>
      <c r="E613" s="124"/>
      <c r="F613" s="124"/>
      <c r="G613" s="124"/>
      <c r="H613" s="124"/>
      <c r="I613" s="124"/>
      <c r="J613" s="123" t="s">
        <v>1313</v>
      </c>
      <c r="K613" s="123" t="s">
        <v>1314</v>
      </c>
      <c r="L613" s="125">
        <v>382</v>
      </c>
      <c r="N613" s="261"/>
    </row>
    <row r="614" spans="1:15" s="5" customFormat="1" ht="15" customHeight="1">
      <c r="A614" s="42" t="s">
        <v>600</v>
      </c>
      <c r="B614" s="42"/>
      <c r="C614" s="42"/>
      <c r="D614" s="42"/>
      <c r="E614" s="42"/>
      <c r="F614" s="42"/>
      <c r="G614" s="42"/>
      <c r="H614" s="42"/>
      <c r="I614" s="8"/>
      <c r="J614" s="6"/>
      <c r="K614" s="6"/>
      <c r="L614" s="7"/>
    </row>
    <row r="615" spans="1:15">
      <c r="O615" s="89"/>
    </row>
    <row r="616" spans="1:15">
      <c r="O616" s="89"/>
    </row>
    <row r="617" spans="1:15">
      <c r="O617" s="89"/>
    </row>
  </sheetData>
  <sortState ref="A4:EM586">
    <sortCondition ref="J4:J586"/>
  </sortState>
  <conditionalFormatting sqref="A4:L581 A590:L613">
    <cfRule type="expression" dxfId="2" priority="6">
      <formula>MOD(ROW(),2)=0</formula>
    </cfRule>
  </conditionalFormatting>
  <conditionalFormatting sqref="A582:L582">
    <cfRule type="expression" dxfId="1" priority="2">
      <formula>MOD(ROW(),2)=0</formula>
    </cfRule>
  </conditionalFormatting>
  <conditionalFormatting sqref="A583:L589">
    <cfRule type="expression" dxfId="0" priority="1">
      <formula>MOD(ROW(),2)=0</formula>
    </cfRule>
  </conditionalFormatting>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Y105"/>
  <sheetViews>
    <sheetView topLeftCell="E19" zoomScale="70" zoomScaleNormal="70" zoomScalePageLayoutView="70" workbookViewId="0">
      <selection activeCell="B12" sqref="B12:J12"/>
    </sheetView>
  </sheetViews>
  <sheetFormatPr defaultColWidth="0" defaultRowHeight="15" zeroHeight="1"/>
  <cols>
    <col min="1" max="25" width="8.85546875" customWidth="1"/>
    <col min="26" max="16384" width="9.140625" hidden="1"/>
  </cols>
  <sheetData>
    <row r="1" s="121" customFormat="1"/>
    <row r="2" s="121" customFormat="1"/>
    <row r="3" s="121" customFormat="1"/>
    <row r="4" s="121" customFormat="1"/>
    <row r="5" s="121" customFormat="1"/>
    <row r="6" s="121" customFormat="1"/>
    <row r="7" s="121" customFormat="1"/>
    <row r="8" s="121" customFormat="1"/>
    <row r="9" s="121" customFormat="1"/>
    <row r="10" s="121" customFormat="1"/>
    <row r="11" s="121" customFormat="1"/>
    <row r="12" s="121" customFormat="1"/>
    <row r="13" s="121" customFormat="1"/>
    <row r="14" s="121" customFormat="1"/>
    <row r="15" s="121" customFormat="1"/>
    <row r="16" s="121" customFormat="1"/>
    <row r="17" s="121" customFormat="1"/>
    <row r="18" s="121" customFormat="1"/>
    <row r="19" s="121" customFormat="1"/>
    <row r="20" s="121" customFormat="1"/>
    <row r="21" s="121" customFormat="1"/>
    <row r="22" s="121" customFormat="1"/>
    <row r="23" s="121" customFormat="1"/>
    <row r="24" s="121" customFormat="1"/>
    <row r="25" s="121" customFormat="1"/>
    <row r="26" s="121" customFormat="1"/>
    <row r="27" s="121" customFormat="1"/>
    <row r="28" s="121" customFormat="1"/>
    <row r="29" s="121" customFormat="1"/>
    <row r="30" s="121" customFormat="1"/>
    <row r="31" s="121" customFormat="1"/>
    <row r="32" s="121" customFormat="1"/>
    <row r="33" s="121" customFormat="1"/>
    <row r="34" s="121" customFormat="1"/>
    <row r="35" s="121" customFormat="1"/>
    <row r="36" s="121" customFormat="1"/>
    <row r="37" s="121" customFormat="1"/>
    <row r="38" s="121" customFormat="1"/>
    <row r="39" s="121" customFormat="1"/>
    <row r="40" s="121" customFormat="1"/>
    <row r="41" s="121" customFormat="1"/>
    <row r="42" s="121" customFormat="1"/>
    <row r="43" s="121" customFormat="1"/>
    <row r="44" s="121" customFormat="1"/>
    <row r="45" s="121" customFormat="1"/>
    <row r="46" s="121" customFormat="1"/>
    <row r="47" s="121" customFormat="1"/>
    <row r="48" s="121" customFormat="1"/>
    <row r="49" s="121" customFormat="1"/>
    <row r="50" s="121" customFormat="1"/>
    <row r="51" s="121" customFormat="1"/>
    <row r="52" s="121" customFormat="1"/>
    <row r="53" s="121" customFormat="1"/>
    <row r="54" s="121" customFormat="1"/>
    <row r="55" s="121" customFormat="1"/>
    <row r="56" s="121" customFormat="1"/>
    <row r="57" s="121" customFormat="1"/>
    <row r="58" s="121" customFormat="1"/>
    <row r="59" s="121" customFormat="1"/>
    <row r="60" s="121" customFormat="1"/>
    <row r="61" s="121" customFormat="1"/>
    <row r="62" s="121" customFormat="1"/>
    <row r="63" s="121" customFormat="1"/>
    <row r="64"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row r="96" s="121" customFormat="1"/>
    <row r="97" s="121" customFormat="1"/>
    <row r="98" s="121" customFormat="1"/>
    <row r="99" s="121" customFormat="1"/>
    <row r="100" s="121" customFormat="1"/>
    <row r="101" s="121" customFormat="1"/>
    <row r="102" s="121" customFormat="1"/>
    <row r="103" s="121" customFormat="1"/>
    <row r="104" s="121" customFormat="1"/>
    <row r="105" s="121" customFormat="1" hidden="1"/>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B8"/>
  <sheetViews>
    <sheetView workbookViewId="0">
      <selection activeCell="B8" sqref="B8"/>
    </sheetView>
  </sheetViews>
  <sheetFormatPr defaultColWidth="8.85546875" defaultRowHeight="15"/>
  <cols>
    <col min="1" max="1" width="18" bestFit="1" customWidth="1"/>
    <col min="2" max="2" width="71.140625" bestFit="1" customWidth="1"/>
  </cols>
  <sheetData>
    <row r="1" spans="1:2">
      <c r="A1" s="157" t="s">
        <v>1225</v>
      </c>
      <c r="B1" s="157" t="s">
        <v>1351</v>
      </c>
    </row>
    <row r="2" spans="1:2">
      <c r="A2" s="158" t="s">
        <v>1270</v>
      </c>
      <c r="B2" s="159" t="s">
        <v>1271</v>
      </c>
    </row>
    <row r="3" spans="1:2" ht="45">
      <c r="A3" s="155" t="s">
        <v>1350</v>
      </c>
      <c r="B3" s="156" t="s">
        <v>1354</v>
      </c>
    </row>
    <row r="4" spans="1:2">
      <c r="A4" s="155" t="s">
        <v>1350</v>
      </c>
      <c r="B4" s="155" t="s">
        <v>1352</v>
      </c>
    </row>
    <row r="5" spans="1:2">
      <c r="A5" s="155" t="s">
        <v>1350</v>
      </c>
      <c r="B5" s="155" t="s">
        <v>1353</v>
      </c>
    </row>
    <row r="6" spans="1:2" s="120" customFormat="1">
      <c r="A6" s="155" t="s">
        <v>1350</v>
      </c>
      <c r="B6" s="155" t="s">
        <v>1380</v>
      </c>
    </row>
    <row r="7" spans="1:2" s="120" customFormat="1">
      <c r="A7" s="155" t="s">
        <v>1350</v>
      </c>
      <c r="B7" s="155" t="s">
        <v>1381</v>
      </c>
    </row>
    <row r="8" spans="1:2">
      <c r="A8" s="155" t="s">
        <v>1383</v>
      </c>
      <c r="B8" s="155" t="s">
        <v>1384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001"/>
  <sheetViews>
    <sheetView workbookViewId="0">
      <selection activeCell="A2" sqref="A2:L9"/>
    </sheetView>
  </sheetViews>
  <sheetFormatPr defaultColWidth="8.85546875" defaultRowHeight="15"/>
  <cols>
    <col min="1" max="1" width="11.140625" style="161" bestFit="1" customWidth="1"/>
    <col min="2" max="2" width="19.42578125" style="161" bestFit="1" customWidth="1"/>
    <col min="3" max="3" width="19.140625" style="161" bestFit="1" customWidth="1"/>
    <col min="4" max="4" width="17.42578125" style="161" bestFit="1" customWidth="1"/>
    <col min="5" max="5" width="10.85546875" style="161" bestFit="1" customWidth="1"/>
    <col min="6" max="6" width="6" style="161" bestFit="1" customWidth="1"/>
    <col min="7" max="7" width="12.7109375" style="161" bestFit="1" customWidth="1"/>
    <col min="8" max="8" width="8.85546875" style="161" bestFit="1" customWidth="1"/>
    <col min="9" max="9" width="14.85546875" style="161" bestFit="1" customWidth="1"/>
    <col min="10" max="10" width="19.7109375" style="160" bestFit="1" customWidth="1"/>
    <col min="11" max="12" width="13.7109375" style="161" bestFit="1" customWidth="1"/>
    <col min="13" max="16384" width="8.85546875" style="161"/>
  </cols>
  <sheetData>
    <row r="1" spans="1:12" s="160" customFormat="1">
      <c r="A1" s="162" t="s">
        <v>1359</v>
      </c>
      <c r="B1" s="162" t="s">
        <v>1360</v>
      </c>
      <c r="C1" s="162" t="s">
        <v>1361</v>
      </c>
      <c r="D1" s="162" t="s">
        <v>1362</v>
      </c>
      <c r="E1" s="162" t="s">
        <v>1357</v>
      </c>
      <c r="F1" s="162" t="s">
        <v>1358</v>
      </c>
      <c r="G1" s="162" t="s">
        <v>1363</v>
      </c>
      <c r="H1" s="162" t="s">
        <v>1364</v>
      </c>
      <c r="I1" s="162" t="s">
        <v>1365</v>
      </c>
      <c r="J1" s="162" t="s">
        <v>1366</v>
      </c>
      <c r="K1" s="162" t="s">
        <v>1367</v>
      </c>
      <c r="L1" s="162" t="s">
        <v>1368</v>
      </c>
    </row>
    <row r="2" spans="1:12">
      <c r="A2" s="163"/>
      <c r="B2" s="163"/>
      <c r="C2" s="163"/>
      <c r="D2" s="163"/>
      <c r="E2" s="163"/>
      <c r="F2" s="163"/>
      <c r="G2" s="195"/>
      <c r="H2" s="163"/>
      <c r="I2" s="163"/>
      <c r="J2" s="192"/>
      <c r="K2" s="191"/>
      <c r="L2" s="191"/>
    </row>
    <row r="3" spans="1:12">
      <c r="A3" s="163"/>
      <c r="B3" s="163"/>
      <c r="C3" s="163"/>
      <c r="D3" s="163"/>
      <c r="E3" s="163"/>
      <c r="F3" s="163"/>
      <c r="G3" s="195"/>
      <c r="H3" s="163"/>
      <c r="I3" s="163"/>
      <c r="J3" s="193"/>
      <c r="K3" s="191"/>
      <c r="L3" s="191"/>
    </row>
    <row r="4" spans="1:12">
      <c r="A4" s="163"/>
      <c r="B4" s="163"/>
      <c r="C4" s="163"/>
      <c r="D4" s="163"/>
      <c r="E4" s="163"/>
      <c r="F4" s="163"/>
      <c r="G4" s="195"/>
      <c r="H4" s="163"/>
      <c r="I4" s="194"/>
      <c r="J4" s="193"/>
      <c r="K4" s="191"/>
      <c r="L4" s="191"/>
    </row>
    <row r="5" spans="1:12">
      <c r="A5" s="163"/>
      <c r="B5" s="163"/>
      <c r="C5" s="163"/>
      <c r="D5" s="163"/>
      <c r="E5" s="163"/>
      <c r="F5" s="163"/>
      <c r="G5" s="195"/>
      <c r="H5" s="163"/>
      <c r="I5" s="163"/>
      <c r="J5" s="193"/>
      <c r="K5" s="191"/>
      <c r="L5" s="196"/>
    </row>
    <row r="6" spans="1:12">
      <c r="A6" s="163"/>
      <c r="B6" s="163"/>
      <c r="C6" s="163"/>
      <c r="D6" s="163"/>
      <c r="E6" s="163"/>
      <c r="F6" s="163"/>
      <c r="G6" s="163"/>
      <c r="H6" s="163"/>
      <c r="I6" s="163"/>
      <c r="J6" s="192"/>
      <c r="K6" s="191"/>
      <c r="L6" s="191"/>
    </row>
    <row r="7" spans="1:12">
      <c r="A7" s="163"/>
      <c r="B7" s="163"/>
      <c r="C7" s="163"/>
      <c r="D7" s="163"/>
      <c r="E7" s="163"/>
      <c r="F7" s="163"/>
      <c r="G7" s="163"/>
      <c r="H7" s="163"/>
      <c r="I7" s="163"/>
      <c r="J7" s="192"/>
      <c r="K7" s="191"/>
      <c r="L7" s="191"/>
    </row>
    <row r="8" spans="1:12">
      <c r="A8" s="163"/>
      <c r="B8" s="163"/>
      <c r="C8" s="163"/>
      <c r="D8" s="163"/>
      <c r="E8" s="163"/>
      <c r="F8" s="163"/>
      <c r="G8" s="163"/>
      <c r="H8" s="163"/>
      <c r="I8" s="163"/>
      <c r="J8" s="193"/>
      <c r="K8" s="191"/>
      <c r="L8" s="191"/>
    </row>
    <row r="9" spans="1:12">
      <c r="A9" s="163"/>
      <c r="B9" s="163"/>
      <c r="C9" s="163"/>
      <c r="D9" s="163"/>
      <c r="E9" s="163"/>
      <c r="F9" s="163"/>
      <c r="G9" s="163"/>
      <c r="H9" s="163"/>
      <c r="I9" s="163"/>
      <c r="J9" s="193"/>
      <c r="K9" s="191"/>
      <c r="L9" s="191"/>
    </row>
    <row r="10" spans="1:12">
      <c r="A10" s="163"/>
      <c r="B10" s="163"/>
      <c r="C10" s="163"/>
      <c r="D10" s="163"/>
      <c r="E10" s="163"/>
      <c r="F10" s="163"/>
      <c r="G10" s="163"/>
      <c r="H10" s="163"/>
      <c r="I10" s="163"/>
      <c r="J10" s="192"/>
      <c r="K10" s="191"/>
      <c r="L10" s="191"/>
    </row>
    <row r="11" spans="1:12">
      <c r="A11" s="163"/>
      <c r="B11" s="163"/>
      <c r="C11" s="163"/>
      <c r="D11" s="163"/>
      <c r="E11" s="163"/>
      <c r="F11" s="163"/>
      <c r="G11" s="163"/>
      <c r="H11" s="163"/>
      <c r="I11" s="163"/>
      <c r="J11" s="192"/>
      <c r="K11" s="191"/>
      <c r="L11" s="191"/>
    </row>
    <row r="12" spans="1:12">
      <c r="A12" s="163"/>
      <c r="B12" s="163"/>
      <c r="C12" s="163"/>
      <c r="D12" s="163"/>
      <c r="E12" s="163"/>
      <c r="F12" s="163"/>
      <c r="G12" s="163"/>
      <c r="H12" s="163"/>
      <c r="I12" s="163"/>
      <c r="J12" s="192"/>
      <c r="K12" s="191"/>
      <c r="L12" s="191"/>
    </row>
    <row r="13" spans="1:12">
      <c r="A13" s="163"/>
      <c r="B13" s="163"/>
      <c r="C13" s="163"/>
      <c r="D13" s="163"/>
      <c r="E13" s="163"/>
      <c r="F13" s="163"/>
      <c r="G13" s="163"/>
      <c r="H13" s="163"/>
      <c r="I13" s="163"/>
      <c r="J13" s="192"/>
      <c r="K13" s="191"/>
      <c r="L13" s="191"/>
    </row>
    <row r="14" spans="1:12">
      <c r="A14" s="163"/>
      <c r="B14" s="163"/>
      <c r="C14" s="163"/>
      <c r="D14" s="163"/>
      <c r="E14" s="163"/>
      <c r="F14" s="163"/>
      <c r="G14" s="163"/>
      <c r="H14" s="163"/>
      <c r="I14" s="163"/>
      <c r="J14" s="192"/>
      <c r="K14" s="191"/>
      <c r="L14" s="191"/>
    </row>
    <row r="15" spans="1:12">
      <c r="A15" s="163"/>
      <c r="B15" s="163"/>
      <c r="C15" s="163"/>
      <c r="D15" s="163"/>
      <c r="E15" s="163"/>
      <c r="F15" s="163"/>
      <c r="G15" s="163"/>
      <c r="H15" s="163"/>
      <c r="I15" s="163"/>
      <c r="J15" s="192"/>
      <c r="K15" s="191"/>
      <c r="L15" s="191"/>
    </row>
    <row r="16" spans="1:12">
      <c r="A16" s="163"/>
      <c r="B16" s="163"/>
      <c r="C16" s="163"/>
      <c r="D16" s="163"/>
      <c r="E16" s="163"/>
      <c r="F16" s="163"/>
      <c r="G16" s="163"/>
      <c r="H16" s="163"/>
      <c r="I16" s="163"/>
      <c r="J16" s="192"/>
      <c r="K16" s="191"/>
      <c r="L16" s="191"/>
    </row>
    <row r="17" spans="1:12">
      <c r="A17" s="163"/>
      <c r="B17" s="163"/>
      <c r="C17" s="163"/>
      <c r="D17" s="163"/>
      <c r="E17" s="163"/>
      <c r="F17" s="163"/>
      <c r="G17" s="163"/>
      <c r="H17" s="163"/>
      <c r="I17" s="163"/>
      <c r="J17" s="192"/>
      <c r="K17" s="191"/>
      <c r="L17" s="191"/>
    </row>
    <row r="18" spans="1:12">
      <c r="A18" s="163"/>
      <c r="B18" s="163"/>
      <c r="C18" s="163"/>
      <c r="D18" s="163"/>
      <c r="E18" s="163"/>
      <c r="F18" s="163"/>
      <c r="G18" s="163"/>
      <c r="H18" s="163"/>
      <c r="I18" s="163"/>
      <c r="J18" s="192"/>
      <c r="K18" s="191"/>
      <c r="L18" s="191"/>
    </row>
    <row r="19" spans="1:12">
      <c r="A19" s="163"/>
      <c r="B19" s="163"/>
      <c r="C19" s="163"/>
      <c r="D19" s="163"/>
      <c r="E19" s="163"/>
      <c r="F19" s="163"/>
      <c r="G19" s="163"/>
      <c r="H19" s="163"/>
      <c r="I19" s="163"/>
      <c r="J19" s="192"/>
      <c r="K19" s="191"/>
      <c r="L19" s="191"/>
    </row>
    <row r="20" spans="1:12">
      <c r="A20" s="163"/>
      <c r="B20" s="163"/>
      <c r="C20" s="163"/>
      <c r="D20" s="163"/>
      <c r="E20" s="163"/>
      <c r="F20" s="163"/>
      <c r="G20" s="163"/>
      <c r="H20" s="163"/>
      <c r="I20" s="163"/>
      <c r="J20" s="192"/>
      <c r="K20" s="191"/>
      <c r="L20" s="191"/>
    </row>
    <row r="21" spans="1:12">
      <c r="A21" s="163"/>
      <c r="B21" s="163"/>
      <c r="C21" s="163"/>
      <c r="D21" s="163"/>
      <c r="E21" s="163"/>
      <c r="F21" s="163"/>
      <c r="G21" s="163"/>
      <c r="H21" s="163"/>
      <c r="I21" s="163"/>
      <c r="J21" s="192"/>
      <c r="K21" s="191"/>
      <c r="L21" s="191"/>
    </row>
    <row r="22" spans="1:12">
      <c r="A22" s="163"/>
      <c r="B22" s="163"/>
      <c r="C22" s="163"/>
      <c r="D22" s="163"/>
      <c r="E22" s="163"/>
      <c r="F22" s="163"/>
      <c r="G22" s="163"/>
      <c r="H22" s="163"/>
      <c r="I22" s="163"/>
      <c r="J22" s="192"/>
      <c r="K22" s="191"/>
      <c r="L22" s="191"/>
    </row>
    <row r="23" spans="1:12">
      <c r="A23" s="163"/>
      <c r="B23" s="163"/>
      <c r="C23" s="163"/>
      <c r="D23" s="163"/>
      <c r="E23" s="163"/>
      <c r="F23" s="163"/>
      <c r="G23" s="163"/>
      <c r="H23" s="163"/>
      <c r="I23" s="163"/>
      <c r="J23" s="192"/>
      <c r="K23" s="191"/>
      <c r="L23" s="191"/>
    </row>
    <row r="24" spans="1:12">
      <c r="A24" s="163"/>
      <c r="B24" s="163"/>
      <c r="C24" s="163"/>
      <c r="D24" s="163"/>
      <c r="E24" s="163"/>
      <c r="F24" s="163"/>
      <c r="G24" s="163"/>
      <c r="H24" s="163"/>
      <c r="I24" s="163"/>
      <c r="J24" s="192"/>
      <c r="K24" s="191"/>
      <c r="L24" s="191"/>
    </row>
    <row r="25" spans="1:12">
      <c r="A25" s="163"/>
      <c r="B25" s="163"/>
      <c r="C25" s="163"/>
      <c r="D25" s="163"/>
      <c r="E25" s="163"/>
      <c r="F25" s="163"/>
      <c r="G25" s="163"/>
      <c r="H25" s="163"/>
      <c r="I25" s="163"/>
      <c r="J25" s="192"/>
      <c r="K25" s="191"/>
      <c r="L25" s="191"/>
    </row>
    <row r="26" spans="1:12">
      <c r="A26" s="163"/>
      <c r="B26" s="163"/>
      <c r="C26" s="163"/>
      <c r="D26" s="163"/>
      <c r="E26" s="163"/>
      <c r="F26" s="163"/>
      <c r="G26" s="163"/>
      <c r="H26" s="163"/>
      <c r="I26" s="163"/>
      <c r="J26" s="192"/>
      <c r="K26" s="191"/>
      <c r="L26" s="191"/>
    </row>
    <row r="27" spans="1:12">
      <c r="A27" s="163"/>
      <c r="B27" s="163"/>
      <c r="C27" s="163"/>
      <c r="D27" s="163"/>
      <c r="E27" s="163"/>
      <c r="F27" s="163"/>
      <c r="G27" s="163"/>
      <c r="H27" s="163"/>
      <c r="I27" s="163"/>
      <c r="J27" s="192"/>
      <c r="K27" s="191"/>
      <c r="L27" s="191"/>
    </row>
    <row r="28" spans="1:12">
      <c r="A28" s="163"/>
      <c r="B28" s="163"/>
      <c r="C28" s="163"/>
      <c r="D28" s="163"/>
      <c r="E28" s="163"/>
      <c r="F28" s="163"/>
      <c r="G28" s="163"/>
      <c r="H28" s="163"/>
      <c r="I28" s="163"/>
      <c r="J28" s="192"/>
      <c r="K28" s="191"/>
      <c r="L28" s="191"/>
    </row>
    <row r="29" spans="1:12">
      <c r="A29" s="163"/>
      <c r="B29" s="163"/>
      <c r="C29" s="163"/>
      <c r="D29" s="163"/>
      <c r="E29" s="163"/>
      <c r="F29" s="163"/>
      <c r="G29" s="163"/>
      <c r="H29" s="163"/>
      <c r="I29" s="163"/>
      <c r="J29" s="192"/>
      <c r="K29" s="191"/>
      <c r="L29" s="191"/>
    </row>
    <row r="30" spans="1:12">
      <c r="A30" s="163"/>
      <c r="B30" s="163"/>
      <c r="C30" s="163"/>
      <c r="D30" s="163"/>
      <c r="E30" s="163"/>
      <c r="F30" s="163"/>
      <c r="G30" s="163"/>
      <c r="H30" s="163"/>
      <c r="I30" s="163"/>
      <c r="J30" s="192"/>
      <c r="K30" s="191"/>
      <c r="L30" s="191"/>
    </row>
    <row r="31" spans="1:12">
      <c r="A31" s="163"/>
      <c r="B31" s="163"/>
      <c r="C31" s="163"/>
      <c r="D31" s="163"/>
      <c r="E31" s="163"/>
      <c r="F31" s="163"/>
      <c r="G31" s="163"/>
      <c r="H31" s="163"/>
      <c r="I31" s="163"/>
      <c r="J31" s="192"/>
      <c r="K31" s="191"/>
      <c r="L31" s="191"/>
    </row>
    <row r="32" spans="1:12">
      <c r="A32" s="163"/>
      <c r="B32" s="163"/>
      <c r="C32" s="163"/>
      <c r="D32" s="163"/>
      <c r="E32" s="163"/>
      <c r="F32" s="163"/>
      <c r="G32" s="163"/>
      <c r="H32" s="163"/>
      <c r="I32" s="163"/>
      <c r="J32" s="192"/>
      <c r="K32" s="191"/>
      <c r="L32" s="191"/>
    </row>
    <row r="33" spans="1:12">
      <c r="A33" s="163"/>
      <c r="B33" s="163"/>
      <c r="C33" s="163"/>
      <c r="D33" s="163"/>
      <c r="E33" s="163"/>
      <c r="F33" s="163"/>
      <c r="G33" s="163"/>
      <c r="H33" s="163"/>
      <c r="I33" s="163"/>
      <c r="J33" s="192"/>
      <c r="K33" s="191"/>
      <c r="L33" s="191"/>
    </row>
    <row r="34" spans="1:12">
      <c r="A34" s="163"/>
      <c r="B34" s="163"/>
      <c r="C34" s="163"/>
      <c r="D34" s="163"/>
      <c r="E34" s="163"/>
      <c r="F34" s="163"/>
      <c r="G34" s="163"/>
      <c r="H34" s="163"/>
      <c r="I34" s="163"/>
      <c r="J34" s="192"/>
      <c r="K34" s="191"/>
      <c r="L34" s="191"/>
    </row>
    <row r="35" spans="1:12">
      <c r="A35" s="163"/>
      <c r="B35" s="163"/>
      <c r="C35" s="163"/>
      <c r="D35" s="163"/>
      <c r="E35" s="163"/>
      <c r="F35" s="163"/>
      <c r="G35" s="163"/>
      <c r="H35" s="163"/>
      <c r="I35" s="163"/>
      <c r="J35" s="192"/>
      <c r="K35" s="191"/>
      <c r="L35" s="191"/>
    </row>
    <row r="36" spans="1:12">
      <c r="A36" s="163"/>
      <c r="B36" s="163"/>
      <c r="C36" s="163"/>
      <c r="D36" s="163"/>
      <c r="E36" s="163"/>
      <c r="F36" s="163"/>
      <c r="G36" s="163"/>
      <c r="H36" s="163"/>
      <c r="I36" s="163"/>
      <c r="J36" s="192"/>
      <c r="K36" s="191"/>
      <c r="L36" s="191"/>
    </row>
    <row r="37" spans="1:12">
      <c r="A37" s="163"/>
      <c r="B37" s="163"/>
      <c r="C37" s="163"/>
      <c r="D37" s="163"/>
      <c r="E37" s="163"/>
      <c r="F37" s="163"/>
      <c r="G37" s="163"/>
      <c r="H37" s="163"/>
      <c r="I37" s="163"/>
      <c r="J37" s="192"/>
      <c r="K37" s="191"/>
      <c r="L37" s="191"/>
    </row>
    <row r="38" spans="1:12">
      <c r="A38" s="163"/>
      <c r="B38" s="163"/>
      <c r="C38" s="163"/>
      <c r="D38" s="163"/>
      <c r="E38" s="163"/>
      <c r="F38" s="163"/>
      <c r="G38" s="163"/>
      <c r="H38" s="163"/>
      <c r="I38" s="163"/>
      <c r="J38" s="192"/>
      <c r="K38" s="191"/>
      <c r="L38" s="191"/>
    </row>
    <row r="39" spans="1:12">
      <c r="A39" s="163"/>
      <c r="B39" s="163"/>
      <c r="C39" s="163"/>
      <c r="D39" s="163"/>
      <c r="E39" s="163"/>
      <c r="F39" s="163"/>
      <c r="G39" s="163"/>
      <c r="H39" s="163"/>
      <c r="I39" s="163"/>
      <c r="J39" s="192"/>
      <c r="K39" s="191"/>
      <c r="L39" s="191"/>
    </row>
    <row r="40" spans="1:12">
      <c r="A40" s="163"/>
      <c r="B40" s="163"/>
      <c r="C40" s="163"/>
      <c r="D40" s="163"/>
      <c r="E40" s="163"/>
      <c r="F40" s="163"/>
      <c r="G40" s="163"/>
      <c r="H40" s="163"/>
      <c r="I40" s="163"/>
      <c r="J40" s="192"/>
      <c r="K40" s="191"/>
      <c r="L40" s="191"/>
    </row>
    <row r="41" spans="1:12">
      <c r="A41" s="163"/>
      <c r="B41" s="163"/>
      <c r="C41" s="163"/>
      <c r="D41" s="163"/>
      <c r="E41" s="163"/>
      <c r="F41" s="163"/>
      <c r="G41" s="163"/>
      <c r="H41" s="163"/>
      <c r="I41" s="163"/>
      <c r="J41" s="192"/>
      <c r="K41" s="191"/>
      <c r="L41" s="191"/>
    </row>
    <row r="42" spans="1:12">
      <c r="A42" s="163"/>
      <c r="B42" s="163"/>
      <c r="C42" s="163"/>
      <c r="D42" s="163"/>
      <c r="E42" s="163"/>
      <c r="F42" s="163"/>
      <c r="G42" s="163"/>
      <c r="H42" s="163"/>
      <c r="I42" s="163"/>
      <c r="J42" s="192"/>
      <c r="K42" s="191"/>
      <c r="L42" s="191"/>
    </row>
    <row r="43" spans="1:12">
      <c r="A43" s="163"/>
      <c r="B43" s="163"/>
      <c r="C43" s="163"/>
      <c r="D43" s="163"/>
      <c r="E43" s="163"/>
      <c r="F43" s="163"/>
      <c r="G43" s="163"/>
      <c r="H43" s="163"/>
      <c r="I43" s="163"/>
      <c r="J43" s="192"/>
      <c r="K43" s="191"/>
      <c r="L43" s="191"/>
    </row>
    <row r="44" spans="1:12">
      <c r="A44" s="163"/>
      <c r="B44" s="163"/>
      <c r="C44" s="163"/>
      <c r="D44" s="163"/>
      <c r="E44" s="163"/>
      <c r="F44" s="163"/>
      <c r="G44" s="163"/>
      <c r="H44" s="163"/>
      <c r="I44" s="163"/>
      <c r="J44" s="192"/>
      <c r="K44" s="191"/>
      <c r="L44" s="191"/>
    </row>
    <row r="45" spans="1:12">
      <c r="A45" s="163"/>
      <c r="B45" s="163"/>
      <c r="C45" s="163"/>
      <c r="D45" s="163"/>
      <c r="E45" s="163"/>
      <c r="F45" s="163"/>
      <c r="G45" s="163"/>
      <c r="H45" s="163"/>
      <c r="I45" s="163"/>
      <c r="J45" s="192"/>
      <c r="K45" s="191"/>
      <c r="L45" s="191"/>
    </row>
    <row r="46" spans="1:12">
      <c r="A46" s="163"/>
      <c r="B46" s="163"/>
      <c r="C46" s="163"/>
      <c r="D46" s="163"/>
      <c r="E46" s="163"/>
      <c r="F46" s="163"/>
      <c r="G46" s="163"/>
      <c r="H46" s="163"/>
      <c r="I46" s="163"/>
      <c r="J46" s="192"/>
      <c r="K46" s="191"/>
      <c r="L46" s="191"/>
    </row>
    <row r="47" spans="1:12">
      <c r="A47" s="163"/>
      <c r="B47" s="163"/>
      <c r="C47" s="163"/>
      <c r="D47" s="163"/>
      <c r="E47" s="163"/>
      <c r="F47" s="163"/>
      <c r="G47" s="163"/>
      <c r="H47" s="163"/>
      <c r="I47" s="163"/>
      <c r="J47" s="192"/>
      <c r="K47" s="191"/>
      <c r="L47" s="191"/>
    </row>
    <row r="48" spans="1:12">
      <c r="A48" s="163"/>
      <c r="B48" s="163"/>
      <c r="C48" s="163"/>
      <c r="D48" s="163"/>
      <c r="E48" s="163"/>
      <c r="F48" s="163"/>
      <c r="G48" s="163"/>
      <c r="H48" s="163"/>
      <c r="I48" s="163"/>
      <c r="J48" s="192"/>
      <c r="K48" s="191"/>
      <c r="L48" s="191"/>
    </row>
    <row r="49" spans="1:12">
      <c r="A49" s="163"/>
      <c r="B49" s="163"/>
      <c r="C49" s="163"/>
      <c r="D49" s="163"/>
      <c r="E49" s="163"/>
      <c r="F49" s="163"/>
      <c r="G49" s="163"/>
      <c r="H49" s="163"/>
      <c r="I49" s="163"/>
      <c r="J49" s="192"/>
      <c r="K49" s="191"/>
      <c r="L49" s="191"/>
    </row>
    <row r="50" spans="1:12">
      <c r="A50" s="163"/>
      <c r="B50" s="163"/>
      <c r="C50" s="163"/>
      <c r="D50" s="163"/>
      <c r="E50" s="163"/>
      <c r="F50" s="163"/>
      <c r="G50" s="163"/>
      <c r="H50" s="163"/>
      <c r="I50" s="163"/>
      <c r="J50" s="192"/>
      <c r="K50" s="191"/>
      <c r="L50" s="191"/>
    </row>
    <row r="51" spans="1:12">
      <c r="A51" s="163"/>
      <c r="B51" s="163"/>
      <c r="C51" s="163"/>
      <c r="D51" s="163"/>
      <c r="E51" s="163"/>
      <c r="F51" s="163"/>
      <c r="G51" s="163"/>
      <c r="H51" s="163"/>
      <c r="I51" s="163"/>
      <c r="J51" s="192"/>
      <c r="K51" s="191"/>
      <c r="L51" s="191"/>
    </row>
    <row r="52" spans="1:12">
      <c r="A52" s="163"/>
      <c r="B52" s="163"/>
      <c r="C52" s="163"/>
      <c r="D52" s="163"/>
      <c r="E52" s="163"/>
      <c r="F52" s="163"/>
      <c r="G52" s="163"/>
      <c r="H52" s="163"/>
      <c r="I52" s="163"/>
      <c r="J52" s="192"/>
      <c r="K52" s="191"/>
      <c r="L52" s="191"/>
    </row>
    <row r="53" spans="1:12">
      <c r="A53" s="163"/>
      <c r="B53" s="163"/>
      <c r="C53" s="163"/>
      <c r="D53" s="163"/>
      <c r="E53" s="163"/>
      <c r="F53" s="163"/>
      <c r="G53" s="163"/>
      <c r="H53" s="163"/>
      <c r="I53" s="163"/>
      <c r="J53" s="192"/>
      <c r="K53" s="191"/>
      <c r="L53" s="191"/>
    </row>
    <row r="54" spans="1:12">
      <c r="A54" s="163"/>
      <c r="B54" s="163"/>
      <c r="C54" s="163"/>
      <c r="D54" s="163"/>
      <c r="E54" s="163"/>
      <c r="F54" s="163"/>
      <c r="G54" s="163"/>
      <c r="H54" s="163"/>
      <c r="I54" s="163"/>
      <c r="J54" s="192"/>
      <c r="K54" s="191"/>
      <c r="L54" s="191"/>
    </row>
    <row r="55" spans="1:12">
      <c r="A55" s="163"/>
      <c r="B55" s="163"/>
      <c r="C55" s="163"/>
      <c r="D55" s="163"/>
      <c r="E55" s="163"/>
      <c r="F55" s="163"/>
      <c r="G55" s="163"/>
      <c r="H55" s="163"/>
      <c r="I55" s="163"/>
      <c r="J55" s="192"/>
      <c r="K55" s="191"/>
      <c r="L55" s="191"/>
    </row>
    <row r="56" spans="1:12">
      <c r="A56" s="163"/>
      <c r="B56" s="163"/>
      <c r="C56" s="163"/>
      <c r="D56" s="163"/>
      <c r="E56" s="163"/>
      <c r="F56" s="163"/>
      <c r="G56" s="163"/>
      <c r="H56" s="163"/>
      <c r="I56" s="163"/>
      <c r="J56" s="192"/>
      <c r="K56" s="191"/>
      <c r="L56" s="191"/>
    </row>
    <row r="57" spans="1:12">
      <c r="A57" s="163"/>
      <c r="B57" s="163"/>
      <c r="C57" s="163"/>
      <c r="D57" s="163"/>
      <c r="E57" s="163"/>
      <c r="F57" s="163"/>
      <c r="G57" s="163"/>
      <c r="H57" s="163"/>
      <c r="I57" s="163"/>
      <c r="J57" s="192"/>
      <c r="K57" s="191"/>
      <c r="L57" s="191"/>
    </row>
    <row r="58" spans="1:12">
      <c r="A58" s="163"/>
      <c r="B58" s="163"/>
      <c r="C58" s="163"/>
      <c r="D58" s="163"/>
      <c r="E58" s="163"/>
      <c r="F58" s="163"/>
      <c r="G58" s="163"/>
      <c r="H58" s="163"/>
      <c r="I58" s="163"/>
      <c r="J58" s="192"/>
      <c r="K58" s="191"/>
      <c r="L58" s="191"/>
    </row>
    <row r="59" spans="1:12">
      <c r="A59" s="163"/>
      <c r="B59" s="163"/>
      <c r="C59" s="163"/>
      <c r="D59" s="163"/>
      <c r="E59" s="163"/>
      <c r="F59" s="163"/>
      <c r="G59" s="163"/>
      <c r="H59" s="163"/>
      <c r="I59" s="163"/>
      <c r="J59" s="192"/>
      <c r="K59" s="191"/>
      <c r="L59" s="191"/>
    </row>
    <row r="60" spans="1:12">
      <c r="A60" s="163"/>
      <c r="B60" s="163"/>
      <c r="C60" s="163"/>
      <c r="D60" s="163"/>
      <c r="E60" s="163"/>
      <c r="F60" s="163"/>
      <c r="G60" s="163"/>
      <c r="H60" s="163"/>
      <c r="I60" s="163"/>
      <c r="J60" s="192"/>
      <c r="K60" s="191"/>
      <c r="L60" s="191"/>
    </row>
    <row r="61" spans="1:12">
      <c r="A61" s="163"/>
      <c r="B61" s="163"/>
      <c r="C61" s="163"/>
      <c r="D61" s="163"/>
      <c r="E61" s="163"/>
      <c r="F61" s="163"/>
      <c r="G61" s="163"/>
      <c r="H61" s="163"/>
      <c r="I61" s="163"/>
      <c r="J61" s="192"/>
      <c r="K61" s="191"/>
      <c r="L61" s="191"/>
    </row>
    <row r="62" spans="1:12">
      <c r="A62" s="163"/>
      <c r="B62" s="163"/>
      <c r="C62" s="163"/>
      <c r="D62" s="163"/>
      <c r="E62" s="163"/>
      <c r="F62" s="163"/>
      <c r="G62" s="163"/>
      <c r="H62" s="163"/>
      <c r="I62" s="163"/>
      <c r="J62" s="192"/>
      <c r="K62" s="191"/>
      <c r="L62" s="191"/>
    </row>
    <row r="63" spans="1:12">
      <c r="A63" s="163"/>
      <c r="B63" s="163"/>
      <c r="C63" s="163"/>
      <c r="D63" s="163"/>
      <c r="E63" s="163"/>
      <c r="F63" s="163"/>
      <c r="G63" s="163"/>
      <c r="H63" s="163"/>
      <c r="I63" s="163"/>
      <c r="J63" s="192"/>
      <c r="K63" s="191"/>
      <c r="L63" s="191"/>
    </row>
    <row r="64" spans="1:12">
      <c r="A64" s="163"/>
      <c r="B64" s="163"/>
      <c r="C64" s="163"/>
      <c r="D64" s="163"/>
      <c r="E64" s="163"/>
      <c r="F64" s="163"/>
      <c r="G64" s="163"/>
      <c r="H64" s="163"/>
      <c r="I64" s="163"/>
      <c r="J64" s="192"/>
      <c r="K64" s="191"/>
      <c r="L64" s="191"/>
    </row>
    <row r="65" spans="1:12">
      <c r="A65" s="163"/>
      <c r="B65" s="163"/>
      <c r="C65" s="163"/>
      <c r="D65" s="163"/>
      <c r="E65" s="163"/>
      <c r="F65" s="163"/>
      <c r="G65" s="163"/>
      <c r="H65" s="163"/>
      <c r="I65" s="163"/>
      <c r="J65" s="192"/>
      <c r="K65" s="191"/>
      <c r="L65" s="191"/>
    </row>
    <row r="66" spans="1:12">
      <c r="A66" s="163"/>
      <c r="B66" s="163"/>
      <c r="C66" s="163"/>
      <c r="D66" s="163"/>
      <c r="E66" s="163"/>
      <c r="F66" s="163"/>
      <c r="G66" s="163"/>
      <c r="H66" s="163"/>
      <c r="I66" s="163"/>
      <c r="J66" s="192"/>
      <c r="K66" s="191"/>
      <c r="L66" s="191"/>
    </row>
    <row r="67" spans="1:12">
      <c r="A67" s="163"/>
      <c r="B67" s="163"/>
      <c r="C67" s="163"/>
      <c r="D67" s="163"/>
      <c r="E67" s="163"/>
      <c r="F67" s="163"/>
      <c r="G67" s="163"/>
      <c r="H67" s="163"/>
      <c r="I67" s="163"/>
      <c r="J67" s="192"/>
      <c r="K67" s="191"/>
      <c r="L67" s="191"/>
    </row>
    <row r="68" spans="1:12">
      <c r="A68" s="163"/>
      <c r="B68" s="163"/>
      <c r="C68" s="163"/>
      <c r="D68" s="163"/>
      <c r="E68" s="163"/>
      <c r="F68" s="163"/>
      <c r="G68" s="163"/>
      <c r="H68" s="163"/>
      <c r="I68" s="163"/>
      <c r="J68" s="192"/>
      <c r="K68" s="191"/>
      <c r="L68" s="191"/>
    </row>
    <row r="69" spans="1:12">
      <c r="A69" s="163"/>
      <c r="B69" s="163"/>
      <c r="C69" s="163"/>
      <c r="D69" s="163"/>
      <c r="E69" s="163"/>
      <c r="F69" s="163"/>
      <c r="G69" s="163"/>
      <c r="H69" s="163"/>
      <c r="I69" s="163"/>
      <c r="J69" s="192"/>
      <c r="K69" s="191"/>
      <c r="L69" s="191"/>
    </row>
    <row r="70" spans="1:12">
      <c r="A70" s="163"/>
      <c r="B70" s="163"/>
      <c r="C70" s="163"/>
      <c r="D70" s="163"/>
      <c r="E70" s="163"/>
      <c r="F70" s="163"/>
      <c r="G70" s="163"/>
      <c r="H70" s="163"/>
      <c r="I70" s="163"/>
      <c r="J70" s="192"/>
      <c r="K70" s="191"/>
      <c r="L70" s="191"/>
    </row>
    <row r="71" spans="1:12">
      <c r="A71" s="163"/>
      <c r="B71" s="163"/>
      <c r="C71" s="163"/>
      <c r="D71" s="163"/>
      <c r="E71" s="163"/>
      <c r="F71" s="163"/>
      <c r="G71" s="163"/>
      <c r="H71" s="163"/>
      <c r="I71" s="163"/>
      <c r="J71" s="192"/>
      <c r="K71" s="191"/>
      <c r="L71" s="191"/>
    </row>
    <row r="72" spans="1:12">
      <c r="A72" s="163"/>
      <c r="B72" s="163"/>
      <c r="C72" s="163"/>
      <c r="D72" s="163"/>
      <c r="E72" s="163"/>
      <c r="F72" s="163"/>
      <c r="G72" s="163"/>
      <c r="H72" s="163"/>
      <c r="I72" s="163"/>
      <c r="J72" s="192"/>
      <c r="K72" s="191"/>
      <c r="L72" s="191"/>
    </row>
    <row r="73" spans="1:12">
      <c r="A73" s="163"/>
      <c r="B73" s="163"/>
      <c r="C73" s="163"/>
      <c r="D73" s="163"/>
      <c r="E73" s="163"/>
      <c r="F73" s="163"/>
      <c r="G73" s="163"/>
      <c r="H73" s="163"/>
      <c r="I73" s="163"/>
      <c r="J73" s="192"/>
      <c r="K73" s="191"/>
      <c r="L73" s="191"/>
    </row>
    <row r="74" spans="1:12">
      <c r="A74" s="163"/>
      <c r="B74" s="163"/>
      <c r="C74" s="163"/>
      <c r="D74" s="163"/>
      <c r="E74" s="163"/>
      <c r="F74" s="163"/>
      <c r="G74" s="163"/>
      <c r="H74" s="163"/>
      <c r="I74" s="163"/>
      <c r="J74" s="192"/>
      <c r="K74" s="191"/>
      <c r="L74" s="191"/>
    </row>
    <row r="75" spans="1:12">
      <c r="A75" s="163"/>
      <c r="B75" s="163"/>
      <c r="C75" s="163"/>
      <c r="D75" s="163"/>
      <c r="E75" s="163"/>
      <c r="F75" s="163"/>
      <c r="G75" s="163"/>
      <c r="H75" s="163"/>
      <c r="I75" s="163"/>
      <c r="J75" s="192"/>
      <c r="K75" s="191"/>
      <c r="L75" s="191"/>
    </row>
    <row r="76" spans="1:12">
      <c r="A76" s="163"/>
      <c r="B76" s="163"/>
      <c r="C76" s="163"/>
      <c r="D76" s="163"/>
      <c r="E76" s="163"/>
      <c r="F76" s="163"/>
      <c r="G76" s="163"/>
      <c r="H76" s="163"/>
      <c r="I76" s="163"/>
      <c r="J76" s="192"/>
      <c r="K76" s="191"/>
      <c r="L76" s="191"/>
    </row>
    <row r="77" spans="1:12">
      <c r="A77" s="163"/>
      <c r="B77" s="163"/>
      <c r="C77" s="163"/>
      <c r="D77" s="163"/>
      <c r="E77" s="163"/>
      <c r="F77" s="163"/>
      <c r="G77" s="163"/>
      <c r="H77" s="163"/>
      <c r="I77" s="163"/>
      <c r="J77" s="192"/>
      <c r="K77" s="191"/>
      <c r="L77" s="191"/>
    </row>
    <row r="78" spans="1:12">
      <c r="A78" s="163"/>
      <c r="B78" s="163"/>
      <c r="C78" s="163"/>
      <c r="D78" s="163"/>
      <c r="E78" s="163"/>
      <c r="F78" s="163"/>
      <c r="G78" s="163"/>
      <c r="H78" s="163"/>
      <c r="I78" s="163"/>
      <c r="J78" s="192"/>
      <c r="K78" s="191"/>
      <c r="L78" s="191"/>
    </row>
    <row r="79" spans="1:12">
      <c r="A79" s="163"/>
      <c r="B79" s="163"/>
      <c r="C79" s="163"/>
      <c r="D79" s="163"/>
      <c r="E79" s="163"/>
      <c r="F79" s="163"/>
      <c r="G79" s="163"/>
      <c r="H79" s="163"/>
      <c r="I79" s="163"/>
      <c r="J79" s="192"/>
      <c r="K79" s="191"/>
      <c r="L79" s="191"/>
    </row>
    <row r="80" spans="1:12">
      <c r="A80" s="163"/>
      <c r="B80" s="163"/>
      <c r="C80" s="163"/>
      <c r="D80" s="163"/>
      <c r="E80" s="163"/>
      <c r="F80" s="163"/>
      <c r="G80" s="163"/>
      <c r="H80" s="163"/>
      <c r="I80" s="163"/>
      <c r="J80" s="192"/>
      <c r="K80" s="191"/>
      <c r="L80" s="191"/>
    </row>
    <row r="81" spans="1:12">
      <c r="A81" s="163"/>
      <c r="B81" s="163"/>
      <c r="C81" s="163"/>
      <c r="D81" s="163"/>
      <c r="E81" s="163"/>
      <c r="F81" s="163"/>
      <c r="G81" s="163"/>
      <c r="H81" s="163"/>
      <c r="I81" s="163"/>
      <c r="J81" s="192"/>
      <c r="K81" s="191"/>
      <c r="L81" s="191"/>
    </row>
    <row r="82" spans="1:12">
      <c r="A82" s="163"/>
      <c r="B82" s="163"/>
      <c r="C82" s="163"/>
      <c r="D82" s="163"/>
      <c r="E82" s="163"/>
      <c r="F82" s="163"/>
      <c r="G82" s="163"/>
      <c r="H82" s="163"/>
      <c r="I82" s="163"/>
      <c r="J82" s="192"/>
      <c r="K82" s="191"/>
      <c r="L82" s="191"/>
    </row>
    <row r="83" spans="1:12">
      <c r="A83" s="163"/>
      <c r="B83" s="163"/>
      <c r="C83" s="163"/>
      <c r="D83" s="163"/>
      <c r="E83" s="163"/>
      <c r="F83" s="163"/>
      <c r="G83" s="163"/>
      <c r="H83" s="163"/>
      <c r="I83" s="163"/>
      <c r="J83" s="192"/>
      <c r="K83" s="191"/>
      <c r="L83" s="191"/>
    </row>
    <row r="84" spans="1:12">
      <c r="A84" s="163"/>
      <c r="B84" s="163"/>
      <c r="C84" s="163"/>
      <c r="D84" s="163"/>
      <c r="E84" s="163"/>
      <c r="F84" s="163"/>
      <c r="G84" s="163"/>
      <c r="H84" s="163"/>
      <c r="I84" s="163"/>
      <c r="J84" s="192"/>
      <c r="K84" s="191"/>
      <c r="L84" s="191"/>
    </row>
    <row r="85" spans="1:12">
      <c r="A85" s="163"/>
      <c r="B85" s="163"/>
      <c r="C85" s="163"/>
      <c r="D85" s="163"/>
      <c r="E85" s="163"/>
      <c r="F85" s="163"/>
      <c r="G85" s="163"/>
      <c r="H85" s="163"/>
      <c r="I85" s="163"/>
      <c r="J85" s="192"/>
      <c r="K85" s="191"/>
      <c r="L85" s="191"/>
    </row>
    <row r="86" spans="1:12">
      <c r="A86" s="163"/>
      <c r="B86" s="163"/>
      <c r="C86" s="163"/>
      <c r="D86" s="163"/>
      <c r="E86" s="163"/>
      <c r="F86" s="163"/>
      <c r="G86" s="163"/>
      <c r="H86" s="163"/>
      <c r="I86" s="163"/>
      <c r="J86" s="192"/>
      <c r="K86" s="191"/>
      <c r="L86" s="191"/>
    </row>
    <row r="87" spans="1:12">
      <c r="A87" s="163"/>
      <c r="B87" s="163"/>
      <c r="C87" s="163"/>
      <c r="D87" s="163"/>
      <c r="E87" s="163"/>
      <c r="F87" s="163"/>
      <c r="G87" s="163"/>
      <c r="H87" s="163"/>
      <c r="I87" s="163"/>
      <c r="J87" s="192"/>
      <c r="K87" s="191"/>
      <c r="L87" s="191"/>
    </row>
    <row r="88" spans="1:12">
      <c r="A88" s="163"/>
      <c r="B88" s="163"/>
      <c r="C88" s="163"/>
      <c r="D88" s="163"/>
      <c r="E88" s="163"/>
      <c r="F88" s="163"/>
      <c r="G88" s="163"/>
      <c r="H88" s="163"/>
      <c r="I88" s="163"/>
      <c r="J88" s="192"/>
      <c r="K88" s="191"/>
      <c r="L88" s="191"/>
    </row>
    <row r="89" spans="1:12">
      <c r="A89" s="163"/>
      <c r="B89" s="163"/>
      <c r="C89" s="163"/>
      <c r="D89" s="163"/>
      <c r="E89" s="163"/>
      <c r="F89" s="163"/>
      <c r="G89" s="163"/>
      <c r="H89" s="163"/>
      <c r="I89" s="163"/>
      <c r="J89" s="192"/>
      <c r="K89" s="191"/>
      <c r="L89" s="191"/>
    </row>
    <row r="90" spans="1:12">
      <c r="A90" s="163"/>
      <c r="B90" s="163"/>
      <c r="C90" s="163"/>
      <c r="D90" s="163"/>
      <c r="E90" s="163"/>
      <c r="F90" s="163"/>
      <c r="G90" s="163"/>
      <c r="H90" s="163"/>
      <c r="I90" s="163"/>
      <c r="J90" s="192"/>
      <c r="K90" s="191"/>
      <c r="L90" s="191"/>
    </row>
    <row r="91" spans="1:12">
      <c r="A91" s="163"/>
      <c r="B91" s="163"/>
      <c r="C91" s="163"/>
      <c r="D91" s="163"/>
      <c r="E91" s="163"/>
      <c r="F91" s="163"/>
      <c r="G91" s="163"/>
      <c r="H91" s="163"/>
      <c r="I91" s="163"/>
      <c r="J91" s="192"/>
      <c r="K91" s="191"/>
      <c r="L91" s="191"/>
    </row>
    <row r="92" spans="1:12">
      <c r="A92" s="163"/>
      <c r="B92" s="163"/>
      <c r="C92" s="163"/>
      <c r="D92" s="163"/>
      <c r="E92" s="163"/>
      <c r="F92" s="163"/>
      <c r="G92" s="163"/>
      <c r="H92" s="163"/>
      <c r="I92" s="163"/>
      <c r="J92" s="192"/>
      <c r="K92" s="191"/>
      <c r="L92" s="191"/>
    </row>
    <row r="93" spans="1:12">
      <c r="A93" s="163"/>
      <c r="B93" s="163"/>
      <c r="C93" s="163"/>
      <c r="D93" s="163"/>
      <c r="E93" s="163"/>
      <c r="F93" s="163"/>
      <c r="G93" s="163"/>
      <c r="H93" s="163"/>
      <c r="I93" s="163"/>
      <c r="J93" s="192"/>
      <c r="K93" s="191"/>
      <c r="L93" s="191"/>
    </row>
    <row r="94" spans="1:12">
      <c r="A94" s="163"/>
      <c r="B94" s="163"/>
      <c r="C94" s="163"/>
      <c r="D94" s="163"/>
      <c r="E94" s="163"/>
      <c r="F94" s="163"/>
      <c r="G94" s="163"/>
      <c r="H94" s="163"/>
      <c r="I94" s="163"/>
      <c r="J94" s="192"/>
      <c r="K94" s="191"/>
      <c r="L94" s="191"/>
    </row>
    <row r="95" spans="1:12">
      <c r="A95" s="163"/>
      <c r="B95" s="163"/>
      <c r="C95" s="163"/>
      <c r="D95" s="163"/>
      <c r="E95" s="163"/>
      <c r="F95" s="163"/>
      <c r="G95" s="163"/>
      <c r="H95" s="163"/>
      <c r="I95" s="163"/>
      <c r="J95" s="192"/>
      <c r="K95" s="191"/>
      <c r="L95" s="191"/>
    </row>
    <row r="96" spans="1:12">
      <c r="A96" s="163"/>
      <c r="B96" s="163"/>
      <c r="C96" s="163"/>
      <c r="D96" s="163"/>
      <c r="E96" s="163"/>
      <c r="F96" s="163"/>
      <c r="G96" s="163"/>
      <c r="H96" s="163"/>
      <c r="I96" s="163"/>
      <c r="J96" s="192"/>
      <c r="K96" s="191"/>
      <c r="L96" s="191"/>
    </row>
    <row r="97" spans="1:12">
      <c r="A97" s="163"/>
      <c r="B97" s="163"/>
      <c r="C97" s="163"/>
      <c r="D97" s="163"/>
      <c r="E97" s="163"/>
      <c r="F97" s="163"/>
      <c r="G97" s="163"/>
      <c r="H97" s="163"/>
      <c r="I97" s="163"/>
      <c r="J97" s="192"/>
      <c r="K97" s="191"/>
      <c r="L97" s="191"/>
    </row>
    <row r="98" spans="1:12">
      <c r="A98" s="163"/>
      <c r="B98" s="163"/>
      <c r="C98" s="163"/>
      <c r="D98" s="163"/>
      <c r="E98" s="163"/>
      <c r="F98" s="163"/>
      <c r="G98" s="163"/>
      <c r="H98" s="163"/>
      <c r="I98" s="163"/>
      <c r="J98" s="192"/>
      <c r="K98" s="191"/>
      <c r="L98" s="191"/>
    </row>
    <row r="99" spans="1:12">
      <c r="A99" s="163"/>
      <c r="B99" s="163"/>
      <c r="C99" s="163"/>
      <c r="D99" s="163"/>
      <c r="E99" s="163"/>
      <c r="F99" s="163"/>
      <c r="G99" s="163"/>
      <c r="H99" s="163"/>
      <c r="I99" s="163"/>
      <c r="J99" s="192"/>
      <c r="K99" s="191"/>
      <c r="L99" s="191"/>
    </row>
    <row r="100" spans="1:12">
      <c r="A100" s="163"/>
      <c r="B100" s="163"/>
      <c r="C100" s="163"/>
      <c r="D100" s="163"/>
      <c r="E100" s="163"/>
      <c r="F100" s="163"/>
      <c r="G100" s="163"/>
      <c r="H100" s="163"/>
      <c r="I100" s="163"/>
      <c r="J100" s="192"/>
      <c r="K100" s="191"/>
      <c r="L100" s="191"/>
    </row>
    <row r="101" spans="1:12">
      <c r="A101" s="163"/>
      <c r="B101" s="163"/>
      <c r="C101" s="163"/>
      <c r="D101" s="163"/>
      <c r="E101" s="163"/>
      <c r="F101" s="163"/>
      <c r="G101" s="163"/>
      <c r="H101" s="163"/>
      <c r="I101" s="163"/>
      <c r="J101" s="192"/>
      <c r="K101" s="191"/>
      <c r="L101" s="191"/>
    </row>
    <row r="102" spans="1:12">
      <c r="A102" s="163"/>
      <c r="B102" s="163"/>
      <c r="C102" s="163"/>
      <c r="D102" s="163"/>
      <c r="E102" s="163"/>
      <c r="F102" s="163"/>
      <c r="G102" s="163"/>
      <c r="H102" s="163"/>
      <c r="I102" s="163"/>
      <c r="J102" s="192"/>
      <c r="K102" s="191"/>
      <c r="L102" s="191"/>
    </row>
    <row r="103" spans="1:12">
      <c r="A103" s="163"/>
      <c r="B103" s="163"/>
      <c r="C103" s="163"/>
      <c r="D103" s="163"/>
      <c r="E103" s="163"/>
      <c r="F103" s="163"/>
      <c r="G103" s="163"/>
      <c r="H103" s="163"/>
      <c r="I103" s="163"/>
      <c r="J103" s="192"/>
      <c r="K103" s="191"/>
      <c r="L103" s="191"/>
    </row>
    <row r="104" spans="1:12">
      <c r="A104" s="163"/>
      <c r="B104" s="163"/>
      <c r="C104" s="163"/>
      <c r="D104" s="163"/>
      <c r="E104" s="163"/>
      <c r="F104" s="163"/>
      <c r="G104" s="163"/>
      <c r="H104" s="163"/>
      <c r="I104" s="163"/>
      <c r="J104" s="192"/>
      <c r="K104" s="191"/>
      <c r="L104" s="191"/>
    </row>
    <row r="105" spans="1:12">
      <c r="A105" s="163"/>
      <c r="B105" s="163"/>
      <c r="C105" s="163"/>
      <c r="D105" s="163"/>
      <c r="E105" s="163"/>
      <c r="F105" s="163"/>
      <c r="G105" s="163"/>
      <c r="H105" s="163"/>
      <c r="I105" s="163"/>
      <c r="J105" s="192"/>
      <c r="K105" s="191"/>
      <c r="L105" s="191"/>
    </row>
    <row r="106" spans="1:12">
      <c r="A106" s="163"/>
      <c r="B106" s="163"/>
      <c r="C106" s="163"/>
      <c r="D106" s="163"/>
      <c r="E106" s="163"/>
      <c r="F106" s="163"/>
      <c r="G106" s="163"/>
      <c r="H106" s="163"/>
      <c r="I106" s="163"/>
      <c r="J106" s="192"/>
      <c r="K106" s="191"/>
      <c r="L106" s="191"/>
    </row>
    <row r="107" spans="1:12">
      <c r="A107" s="163"/>
      <c r="B107" s="163"/>
      <c r="C107" s="163"/>
      <c r="D107" s="163"/>
      <c r="E107" s="163"/>
      <c r="F107" s="163"/>
      <c r="G107" s="163"/>
      <c r="H107" s="163"/>
      <c r="I107" s="163"/>
      <c r="J107" s="192"/>
      <c r="K107" s="191"/>
      <c r="L107" s="191"/>
    </row>
    <row r="108" spans="1:12">
      <c r="A108" s="163"/>
      <c r="B108" s="163"/>
      <c r="C108" s="163"/>
      <c r="D108" s="163"/>
      <c r="E108" s="163"/>
      <c r="F108" s="163"/>
      <c r="G108" s="163"/>
      <c r="H108" s="163"/>
      <c r="I108" s="163"/>
      <c r="J108" s="192"/>
      <c r="K108" s="191"/>
      <c r="L108" s="191"/>
    </row>
    <row r="109" spans="1:12">
      <c r="A109" s="163"/>
      <c r="B109" s="163"/>
      <c r="C109" s="163"/>
      <c r="D109" s="163"/>
      <c r="E109" s="163"/>
      <c r="F109" s="163"/>
      <c r="G109" s="163"/>
      <c r="H109" s="163"/>
      <c r="I109" s="163"/>
      <c r="J109" s="192"/>
      <c r="K109" s="191"/>
      <c r="L109" s="191"/>
    </row>
    <row r="110" spans="1:12">
      <c r="A110" s="163"/>
      <c r="B110" s="163"/>
      <c r="C110" s="163"/>
      <c r="D110" s="163"/>
      <c r="E110" s="163"/>
      <c r="F110" s="163"/>
      <c r="G110" s="163"/>
      <c r="H110" s="163"/>
      <c r="I110" s="163"/>
      <c r="J110" s="192"/>
      <c r="K110" s="191"/>
      <c r="L110" s="191"/>
    </row>
    <row r="111" spans="1:12">
      <c r="A111" s="163"/>
      <c r="B111" s="163"/>
      <c r="C111" s="163"/>
      <c r="D111" s="163"/>
      <c r="E111" s="163"/>
      <c r="F111" s="163"/>
      <c r="G111" s="163"/>
      <c r="H111" s="163"/>
      <c r="I111" s="163"/>
      <c r="J111" s="192"/>
      <c r="K111" s="191"/>
      <c r="L111" s="191"/>
    </row>
    <row r="112" spans="1:12">
      <c r="A112" s="163"/>
      <c r="B112" s="163"/>
      <c r="C112" s="163"/>
      <c r="D112" s="163"/>
      <c r="E112" s="163"/>
      <c r="F112" s="163"/>
      <c r="G112" s="163"/>
      <c r="H112" s="163"/>
      <c r="I112" s="163"/>
      <c r="J112" s="192"/>
      <c r="K112" s="191"/>
      <c r="L112" s="191"/>
    </row>
    <row r="113" spans="1:12">
      <c r="A113" s="163"/>
      <c r="B113" s="163"/>
      <c r="C113" s="163"/>
      <c r="D113" s="163"/>
      <c r="E113" s="163"/>
      <c r="F113" s="163"/>
      <c r="G113" s="163"/>
      <c r="H113" s="163"/>
      <c r="I113" s="163"/>
      <c r="J113" s="192"/>
      <c r="K113" s="191"/>
      <c r="L113" s="191"/>
    </row>
    <row r="114" spans="1:12">
      <c r="A114" s="163"/>
      <c r="B114" s="163"/>
      <c r="C114" s="163"/>
      <c r="D114" s="163"/>
      <c r="E114" s="163"/>
      <c r="F114" s="163"/>
      <c r="G114" s="163"/>
      <c r="H114" s="163"/>
      <c r="I114" s="163"/>
      <c r="J114" s="192"/>
      <c r="K114" s="191"/>
      <c r="L114" s="191"/>
    </row>
    <row r="115" spans="1:12">
      <c r="A115" s="163"/>
      <c r="B115" s="163"/>
      <c r="C115" s="163"/>
      <c r="D115" s="163"/>
      <c r="E115" s="163"/>
      <c r="F115" s="163"/>
      <c r="G115" s="163"/>
      <c r="H115" s="163"/>
      <c r="I115" s="163"/>
      <c r="J115" s="192"/>
      <c r="K115" s="191"/>
      <c r="L115" s="191"/>
    </row>
    <row r="116" spans="1:12">
      <c r="A116" s="163"/>
      <c r="B116" s="163"/>
      <c r="C116" s="163"/>
      <c r="D116" s="163"/>
      <c r="E116" s="163"/>
      <c r="F116" s="163"/>
      <c r="G116" s="163"/>
      <c r="H116" s="163"/>
      <c r="I116" s="163"/>
      <c r="J116" s="192"/>
      <c r="K116" s="191"/>
      <c r="L116" s="191"/>
    </row>
    <row r="117" spans="1:12">
      <c r="A117" s="163"/>
      <c r="B117" s="163"/>
      <c r="C117" s="163"/>
      <c r="D117" s="163"/>
      <c r="E117" s="163"/>
      <c r="F117" s="163"/>
      <c r="G117" s="163"/>
      <c r="H117" s="163"/>
      <c r="I117" s="163"/>
      <c r="J117" s="192"/>
      <c r="K117" s="191"/>
      <c r="L117" s="191"/>
    </row>
    <row r="118" spans="1:12">
      <c r="A118" s="163"/>
      <c r="B118" s="163"/>
      <c r="C118" s="163"/>
      <c r="D118" s="163"/>
      <c r="E118" s="163"/>
      <c r="F118" s="163"/>
      <c r="G118" s="163"/>
      <c r="H118" s="163"/>
      <c r="I118" s="163"/>
      <c r="J118" s="192"/>
      <c r="K118" s="191"/>
      <c r="L118" s="191"/>
    </row>
    <row r="119" spans="1:12">
      <c r="A119" s="163"/>
      <c r="B119" s="163"/>
      <c r="C119" s="163"/>
      <c r="D119" s="163"/>
      <c r="E119" s="163"/>
      <c r="F119" s="163"/>
      <c r="G119" s="163"/>
      <c r="H119" s="163"/>
      <c r="I119" s="163"/>
      <c r="J119" s="192"/>
      <c r="K119" s="191"/>
      <c r="L119" s="191"/>
    </row>
    <row r="120" spans="1:12">
      <c r="A120" s="163"/>
      <c r="B120" s="163"/>
      <c r="C120" s="163"/>
      <c r="D120" s="163"/>
      <c r="E120" s="163"/>
      <c r="F120" s="163"/>
      <c r="G120" s="163"/>
      <c r="H120" s="163"/>
      <c r="I120" s="163"/>
      <c r="J120" s="192"/>
      <c r="K120" s="191"/>
      <c r="L120" s="191"/>
    </row>
    <row r="121" spans="1:12">
      <c r="A121" s="163"/>
      <c r="B121" s="163"/>
      <c r="C121" s="163"/>
      <c r="D121" s="163"/>
      <c r="E121" s="163"/>
      <c r="F121" s="163"/>
      <c r="G121" s="163"/>
      <c r="H121" s="163"/>
      <c r="I121" s="163"/>
      <c r="J121" s="192"/>
      <c r="K121" s="191"/>
      <c r="L121" s="191"/>
    </row>
    <row r="122" spans="1:12">
      <c r="A122" s="163"/>
      <c r="B122" s="163"/>
      <c r="C122" s="163"/>
      <c r="D122" s="163"/>
      <c r="E122" s="163"/>
      <c r="F122" s="163"/>
      <c r="G122" s="163"/>
      <c r="H122" s="163"/>
      <c r="I122" s="163"/>
      <c r="J122" s="192"/>
      <c r="K122" s="191"/>
      <c r="L122" s="191"/>
    </row>
    <row r="123" spans="1:12">
      <c r="A123" s="163"/>
      <c r="B123" s="163"/>
      <c r="C123" s="163"/>
      <c r="D123" s="163"/>
      <c r="E123" s="163"/>
      <c r="F123" s="163"/>
      <c r="G123" s="163"/>
      <c r="H123" s="163"/>
      <c r="I123" s="163"/>
      <c r="J123" s="192"/>
      <c r="K123" s="191"/>
      <c r="L123" s="191"/>
    </row>
    <row r="124" spans="1:12">
      <c r="A124" s="163"/>
      <c r="B124" s="163"/>
      <c r="C124" s="163"/>
      <c r="D124" s="163"/>
      <c r="E124" s="163"/>
      <c r="F124" s="163"/>
      <c r="G124" s="163"/>
      <c r="H124" s="163"/>
      <c r="I124" s="163"/>
      <c r="J124" s="192"/>
      <c r="K124" s="191"/>
      <c r="L124" s="191"/>
    </row>
    <row r="125" spans="1:12">
      <c r="A125" s="163"/>
      <c r="B125" s="163"/>
      <c r="C125" s="163"/>
      <c r="D125" s="163"/>
      <c r="E125" s="163"/>
      <c r="F125" s="163"/>
      <c r="G125" s="163"/>
      <c r="H125" s="163"/>
      <c r="I125" s="163"/>
      <c r="J125" s="192"/>
      <c r="K125" s="191"/>
      <c r="L125" s="191"/>
    </row>
    <row r="126" spans="1:12">
      <c r="A126" s="163"/>
      <c r="B126" s="163"/>
      <c r="C126" s="163"/>
      <c r="D126" s="163"/>
      <c r="E126" s="163"/>
      <c r="F126" s="163"/>
      <c r="G126" s="163"/>
      <c r="H126" s="163"/>
      <c r="I126" s="163"/>
      <c r="J126" s="192"/>
      <c r="K126" s="191"/>
      <c r="L126" s="191"/>
    </row>
    <row r="127" spans="1:12">
      <c r="A127" s="163"/>
      <c r="B127" s="163"/>
      <c r="C127" s="163"/>
      <c r="D127" s="163"/>
      <c r="E127" s="163"/>
      <c r="F127" s="163"/>
      <c r="G127" s="163"/>
      <c r="H127" s="163"/>
      <c r="I127" s="163"/>
      <c r="J127" s="192"/>
      <c r="K127" s="191"/>
      <c r="L127" s="191"/>
    </row>
    <row r="128" spans="1:12">
      <c r="A128" s="163"/>
      <c r="B128" s="163"/>
      <c r="C128" s="163"/>
      <c r="D128" s="163"/>
      <c r="E128" s="163"/>
      <c r="F128" s="163"/>
      <c r="G128" s="163"/>
      <c r="H128" s="163"/>
      <c r="I128" s="163"/>
      <c r="J128" s="192"/>
      <c r="K128" s="191"/>
      <c r="L128" s="191"/>
    </row>
    <row r="129" spans="1:12">
      <c r="A129" s="163"/>
      <c r="B129" s="163"/>
      <c r="C129" s="163"/>
      <c r="D129" s="163"/>
      <c r="E129" s="163"/>
      <c r="F129" s="163"/>
      <c r="G129" s="163"/>
      <c r="H129" s="163"/>
      <c r="I129" s="163"/>
      <c r="J129" s="192"/>
      <c r="K129" s="191"/>
      <c r="L129" s="191"/>
    </row>
    <row r="130" spans="1:12">
      <c r="A130" s="163"/>
      <c r="B130" s="163"/>
      <c r="C130" s="163"/>
      <c r="D130" s="163"/>
      <c r="E130" s="163"/>
      <c r="F130" s="163"/>
      <c r="G130" s="163"/>
      <c r="H130" s="163"/>
      <c r="I130" s="163"/>
      <c r="J130" s="192"/>
      <c r="K130" s="191"/>
      <c r="L130" s="191"/>
    </row>
    <row r="131" spans="1:12">
      <c r="A131" s="163"/>
      <c r="B131" s="163"/>
      <c r="C131" s="163"/>
      <c r="D131" s="163"/>
      <c r="E131" s="163"/>
      <c r="F131" s="163"/>
      <c r="G131" s="163"/>
      <c r="H131" s="163"/>
      <c r="I131" s="163"/>
      <c r="J131" s="192"/>
      <c r="K131" s="191"/>
      <c r="L131" s="191"/>
    </row>
    <row r="132" spans="1:12">
      <c r="A132" s="163"/>
      <c r="B132" s="163"/>
      <c r="C132" s="163"/>
      <c r="D132" s="163"/>
      <c r="E132" s="163"/>
      <c r="F132" s="163"/>
      <c r="G132" s="163"/>
      <c r="H132" s="163"/>
      <c r="I132" s="163"/>
      <c r="J132" s="192"/>
      <c r="K132" s="191"/>
      <c r="L132" s="191"/>
    </row>
    <row r="133" spans="1:12">
      <c r="A133" s="163"/>
      <c r="B133" s="163"/>
      <c r="C133" s="163"/>
      <c r="D133" s="163"/>
      <c r="E133" s="163"/>
      <c r="F133" s="163"/>
      <c r="G133" s="163"/>
      <c r="H133" s="163"/>
      <c r="I133" s="163"/>
      <c r="J133" s="192"/>
      <c r="K133" s="191"/>
      <c r="L133" s="191"/>
    </row>
    <row r="134" spans="1:12">
      <c r="A134" s="163"/>
      <c r="B134" s="163"/>
      <c r="C134" s="163"/>
      <c r="D134" s="163"/>
      <c r="E134" s="163"/>
      <c r="F134" s="163"/>
      <c r="G134" s="163"/>
      <c r="H134" s="163"/>
      <c r="I134" s="163"/>
      <c r="J134" s="192"/>
      <c r="K134" s="191"/>
      <c r="L134" s="191"/>
    </row>
    <row r="135" spans="1:12">
      <c r="A135" s="163"/>
      <c r="B135" s="163"/>
      <c r="C135" s="163"/>
      <c r="D135" s="163"/>
      <c r="E135" s="163"/>
      <c r="F135" s="163"/>
      <c r="G135" s="163"/>
      <c r="H135" s="163"/>
      <c r="I135" s="163"/>
      <c r="J135" s="192"/>
      <c r="K135" s="191"/>
      <c r="L135" s="191"/>
    </row>
    <row r="136" spans="1:12">
      <c r="A136" s="163"/>
      <c r="B136" s="163"/>
      <c r="C136" s="163"/>
      <c r="D136" s="163"/>
      <c r="E136" s="163"/>
      <c r="F136" s="163"/>
      <c r="G136" s="163"/>
      <c r="H136" s="163"/>
      <c r="I136" s="163"/>
      <c r="J136" s="192"/>
      <c r="K136" s="191"/>
      <c r="L136" s="191"/>
    </row>
    <row r="137" spans="1:12">
      <c r="A137" s="163"/>
      <c r="B137" s="163"/>
      <c r="C137" s="163"/>
      <c r="D137" s="163"/>
      <c r="E137" s="163"/>
      <c r="F137" s="163"/>
      <c r="G137" s="163"/>
      <c r="H137" s="163"/>
      <c r="I137" s="163"/>
      <c r="J137" s="192"/>
      <c r="K137" s="191"/>
      <c r="L137" s="191"/>
    </row>
    <row r="138" spans="1:12">
      <c r="A138" s="163"/>
      <c r="B138" s="163"/>
      <c r="C138" s="163"/>
      <c r="D138" s="163"/>
      <c r="E138" s="163"/>
      <c r="F138" s="163"/>
      <c r="G138" s="163"/>
      <c r="H138" s="163"/>
      <c r="I138" s="163"/>
      <c r="J138" s="192"/>
      <c r="K138" s="191"/>
      <c r="L138" s="191"/>
    </row>
    <row r="139" spans="1:12">
      <c r="A139" s="163"/>
      <c r="B139" s="163"/>
      <c r="C139" s="163"/>
      <c r="D139" s="163"/>
      <c r="E139" s="163"/>
      <c r="F139" s="163"/>
      <c r="G139" s="163"/>
      <c r="H139" s="163"/>
      <c r="I139" s="163"/>
      <c r="J139" s="192"/>
      <c r="K139" s="191"/>
      <c r="L139" s="191"/>
    </row>
    <row r="140" spans="1:12">
      <c r="A140" s="163"/>
      <c r="B140" s="163"/>
      <c r="C140" s="163"/>
      <c r="D140" s="163"/>
      <c r="E140" s="163"/>
      <c r="F140" s="163"/>
      <c r="G140" s="163"/>
      <c r="H140" s="163"/>
      <c r="I140" s="163"/>
      <c r="J140" s="192"/>
      <c r="K140" s="191"/>
      <c r="L140" s="191"/>
    </row>
    <row r="141" spans="1:12">
      <c r="A141" s="163"/>
      <c r="B141" s="163"/>
      <c r="C141" s="163"/>
      <c r="D141" s="163"/>
      <c r="E141" s="163"/>
      <c r="F141" s="163"/>
      <c r="G141" s="163"/>
      <c r="H141" s="163"/>
      <c r="I141" s="163"/>
      <c r="J141" s="192"/>
      <c r="K141" s="191"/>
      <c r="L141" s="191"/>
    </row>
    <row r="142" spans="1:12">
      <c r="A142" s="163"/>
      <c r="B142" s="163"/>
      <c r="C142" s="163"/>
      <c r="D142" s="163"/>
      <c r="E142" s="163"/>
      <c r="F142" s="163"/>
      <c r="G142" s="163"/>
      <c r="H142" s="163"/>
      <c r="I142" s="163"/>
      <c r="J142" s="192"/>
      <c r="K142" s="191"/>
      <c r="L142" s="191"/>
    </row>
    <row r="143" spans="1:12">
      <c r="A143" s="163"/>
      <c r="B143" s="163"/>
      <c r="C143" s="163"/>
      <c r="D143" s="163"/>
      <c r="E143" s="163"/>
      <c r="F143" s="163"/>
      <c r="G143" s="163"/>
      <c r="H143" s="163"/>
      <c r="I143" s="163"/>
      <c r="J143" s="192"/>
      <c r="K143" s="191"/>
      <c r="L143" s="191"/>
    </row>
    <row r="144" spans="1:12">
      <c r="A144" s="163"/>
      <c r="B144" s="163"/>
      <c r="C144" s="163"/>
      <c r="D144" s="163"/>
      <c r="E144" s="163"/>
      <c r="F144" s="163"/>
      <c r="G144" s="163"/>
      <c r="H144" s="163"/>
      <c r="I144" s="163"/>
      <c r="J144" s="192"/>
      <c r="K144" s="191"/>
      <c r="L144" s="191"/>
    </row>
    <row r="145" spans="1:12">
      <c r="A145" s="163"/>
      <c r="B145" s="163"/>
      <c r="C145" s="163"/>
      <c r="D145" s="163"/>
      <c r="E145" s="163"/>
      <c r="F145" s="163"/>
      <c r="G145" s="163"/>
      <c r="H145" s="163"/>
      <c r="I145" s="163"/>
      <c r="J145" s="192"/>
      <c r="K145" s="191"/>
      <c r="L145" s="191"/>
    </row>
    <row r="146" spans="1:12">
      <c r="A146" s="163"/>
      <c r="B146" s="163"/>
      <c r="C146" s="163"/>
      <c r="D146" s="163"/>
      <c r="E146" s="163"/>
      <c r="F146" s="163"/>
      <c r="G146" s="163"/>
      <c r="H146" s="163"/>
      <c r="I146" s="163"/>
      <c r="J146" s="192"/>
      <c r="K146" s="191"/>
      <c r="L146" s="191"/>
    </row>
    <row r="147" spans="1:12">
      <c r="A147" s="163"/>
      <c r="B147" s="163"/>
      <c r="C147" s="163"/>
      <c r="D147" s="163"/>
      <c r="E147" s="163"/>
      <c r="F147" s="163"/>
      <c r="G147" s="163"/>
      <c r="H147" s="163"/>
      <c r="I147" s="163"/>
      <c r="J147" s="192"/>
      <c r="K147" s="191"/>
      <c r="L147" s="191"/>
    </row>
    <row r="148" spans="1:12">
      <c r="A148" s="163"/>
      <c r="B148" s="163"/>
      <c r="C148" s="163"/>
      <c r="D148" s="163"/>
      <c r="E148" s="163"/>
      <c r="F148" s="163"/>
      <c r="G148" s="163"/>
      <c r="H148" s="163"/>
      <c r="I148" s="163"/>
      <c r="J148" s="192"/>
      <c r="K148" s="191"/>
      <c r="L148" s="191"/>
    </row>
    <row r="149" spans="1:12">
      <c r="A149" s="163"/>
      <c r="B149" s="163"/>
      <c r="C149" s="163"/>
      <c r="D149" s="163"/>
      <c r="E149" s="163"/>
      <c r="F149" s="163"/>
      <c r="G149" s="163"/>
      <c r="H149" s="163"/>
      <c r="I149" s="163"/>
      <c r="J149" s="192"/>
      <c r="K149" s="191"/>
      <c r="L149" s="191"/>
    </row>
    <row r="150" spans="1:12">
      <c r="A150" s="163"/>
      <c r="B150" s="163"/>
      <c r="C150" s="163"/>
      <c r="D150" s="163"/>
      <c r="E150" s="163"/>
      <c r="F150" s="163"/>
      <c r="G150" s="163"/>
      <c r="H150" s="163"/>
      <c r="I150" s="163"/>
      <c r="J150" s="192"/>
      <c r="K150" s="191"/>
      <c r="L150" s="191"/>
    </row>
    <row r="151" spans="1:12">
      <c r="A151" s="163"/>
      <c r="B151" s="163"/>
      <c r="C151" s="163"/>
      <c r="D151" s="163"/>
      <c r="E151" s="163"/>
      <c r="F151" s="163"/>
      <c r="G151" s="163"/>
      <c r="H151" s="163"/>
      <c r="I151" s="163"/>
      <c r="J151" s="192"/>
      <c r="K151" s="191"/>
      <c r="L151" s="191"/>
    </row>
    <row r="152" spans="1:12">
      <c r="A152" s="163"/>
      <c r="B152" s="163"/>
      <c r="C152" s="163"/>
      <c r="D152" s="163"/>
      <c r="E152" s="163"/>
      <c r="F152" s="163"/>
      <c r="G152" s="163"/>
      <c r="H152" s="163"/>
      <c r="I152" s="163"/>
      <c r="J152" s="192"/>
      <c r="K152" s="191"/>
      <c r="L152" s="191"/>
    </row>
    <row r="153" spans="1:12">
      <c r="A153" s="163"/>
      <c r="B153" s="163"/>
      <c r="C153" s="163"/>
      <c r="D153" s="163"/>
      <c r="E153" s="163"/>
      <c r="F153" s="163"/>
      <c r="G153" s="163"/>
      <c r="H153" s="163"/>
      <c r="I153" s="163"/>
      <c r="J153" s="192"/>
      <c r="K153" s="191"/>
      <c r="L153" s="191"/>
    </row>
    <row r="154" spans="1:12">
      <c r="A154" s="163"/>
      <c r="B154" s="163"/>
      <c r="C154" s="163"/>
      <c r="D154" s="163"/>
      <c r="E154" s="163"/>
      <c r="F154" s="163"/>
      <c r="G154" s="163"/>
      <c r="H154" s="163"/>
      <c r="I154" s="163"/>
      <c r="J154" s="192"/>
      <c r="K154" s="191"/>
      <c r="L154" s="191"/>
    </row>
    <row r="155" spans="1:12">
      <c r="A155" s="163"/>
      <c r="B155" s="163"/>
      <c r="C155" s="163"/>
      <c r="D155" s="163"/>
      <c r="E155" s="163"/>
      <c r="F155" s="163"/>
      <c r="G155" s="163"/>
      <c r="H155" s="163"/>
      <c r="I155" s="163"/>
      <c r="J155" s="192"/>
      <c r="K155" s="191"/>
      <c r="L155" s="191"/>
    </row>
    <row r="156" spans="1:12">
      <c r="A156" s="163"/>
      <c r="B156" s="163"/>
      <c r="C156" s="163"/>
      <c r="D156" s="163"/>
      <c r="E156" s="163"/>
      <c r="F156" s="163"/>
      <c r="G156" s="163"/>
      <c r="H156" s="163"/>
      <c r="I156" s="163"/>
      <c r="J156" s="192"/>
      <c r="K156" s="191"/>
      <c r="L156" s="191"/>
    </row>
    <row r="157" spans="1:12">
      <c r="A157" s="163"/>
      <c r="B157" s="163"/>
      <c r="C157" s="163"/>
      <c r="D157" s="163"/>
      <c r="E157" s="163"/>
      <c r="F157" s="163"/>
      <c r="G157" s="163"/>
      <c r="H157" s="163"/>
      <c r="I157" s="163"/>
      <c r="J157" s="192"/>
      <c r="K157" s="191"/>
      <c r="L157" s="191"/>
    </row>
    <row r="158" spans="1:12">
      <c r="A158" s="163"/>
      <c r="B158" s="163"/>
      <c r="C158" s="163"/>
      <c r="D158" s="163"/>
      <c r="E158" s="163"/>
      <c r="F158" s="163"/>
      <c r="G158" s="163"/>
      <c r="H158" s="163"/>
      <c r="I158" s="163"/>
      <c r="J158" s="192"/>
      <c r="K158" s="191"/>
      <c r="L158" s="191"/>
    </row>
    <row r="159" spans="1:12">
      <c r="A159" s="163"/>
      <c r="B159" s="163"/>
      <c r="C159" s="163"/>
      <c r="D159" s="163"/>
      <c r="E159" s="163"/>
      <c r="F159" s="163"/>
      <c r="G159" s="163"/>
      <c r="H159" s="163"/>
      <c r="I159" s="163"/>
      <c r="J159" s="192"/>
      <c r="K159" s="191"/>
      <c r="L159" s="191"/>
    </row>
    <row r="160" spans="1:12">
      <c r="A160" s="163"/>
      <c r="B160" s="163"/>
      <c r="C160" s="163"/>
      <c r="D160" s="163"/>
      <c r="E160" s="163"/>
      <c r="F160" s="163"/>
      <c r="G160" s="163"/>
      <c r="H160" s="163"/>
      <c r="I160" s="163"/>
      <c r="J160" s="192"/>
      <c r="K160" s="191"/>
      <c r="L160" s="191"/>
    </row>
    <row r="161" spans="1:12">
      <c r="A161" s="163"/>
      <c r="B161" s="163"/>
      <c r="C161" s="163"/>
      <c r="D161" s="163"/>
      <c r="E161" s="163"/>
      <c r="F161" s="163"/>
      <c r="G161" s="163"/>
      <c r="H161" s="163"/>
      <c r="I161" s="163"/>
      <c r="J161" s="192"/>
      <c r="K161" s="191"/>
      <c r="L161" s="191"/>
    </row>
    <row r="162" spans="1:12">
      <c r="A162" s="163"/>
      <c r="B162" s="163"/>
      <c r="C162" s="163"/>
      <c r="D162" s="163"/>
      <c r="E162" s="163"/>
      <c r="F162" s="163"/>
      <c r="G162" s="163"/>
      <c r="H162" s="163"/>
      <c r="I162" s="163"/>
      <c r="J162" s="192"/>
      <c r="K162" s="191"/>
      <c r="L162" s="191"/>
    </row>
    <row r="163" spans="1:12">
      <c r="A163" s="163"/>
      <c r="B163" s="163"/>
      <c r="C163" s="163"/>
      <c r="D163" s="163"/>
      <c r="E163" s="163"/>
      <c r="F163" s="163"/>
      <c r="G163" s="163"/>
      <c r="H163" s="163"/>
      <c r="I163" s="163"/>
      <c r="J163" s="192"/>
      <c r="K163" s="191"/>
      <c r="L163" s="191"/>
    </row>
    <row r="164" spans="1:12">
      <c r="A164" s="163"/>
      <c r="B164" s="163"/>
      <c r="C164" s="163"/>
      <c r="D164" s="163"/>
      <c r="E164" s="163"/>
      <c r="F164" s="163"/>
      <c r="G164" s="163"/>
      <c r="H164" s="163"/>
      <c r="I164" s="163"/>
      <c r="J164" s="192"/>
      <c r="K164" s="191"/>
      <c r="L164" s="191"/>
    </row>
    <row r="165" spans="1:12">
      <c r="A165" s="163"/>
      <c r="B165" s="163"/>
      <c r="C165" s="163"/>
      <c r="D165" s="163"/>
      <c r="E165" s="163"/>
      <c r="F165" s="163"/>
      <c r="G165" s="163"/>
      <c r="H165" s="163"/>
      <c r="I165" s="163"/>
      <c r="J165" s="192"/>
      <c r="K165" s="191"/>
      <c r="L165" s="191"/>
    </row>
    <row r="166" spans="1:12">
      <c r="A166" s="163"/>
      <c r="B166" s="163"/>
      <c r="C166" s="163"/>
      <c r="D166" s="163"/>
      <c r="E166" s="163"/>
      <c r="F166" s="163"/>
      <c r="G166" s="163"/>
      <c r="H166" s="163"/>
      <c r="I166" s="163"/>
      <c r="J166" s="192"/>
      <c r="K166" s="191"/>
      <c r="L166" s="191"/>
    </row>
    <row r="167" spans="1:12">
      <c r="A167" s="163"/>
      <c r="B167" s="163"/>
      <c r="C167" s="163"/>
      <c r="D167" s="163"/>
      <c r="E167" s="163"/>
      <c r="F167" s="163"/>
      <c r="G167" s="163"/>
      <c r="H167" s="163"/>
      <c r="I167" s="163"/>
      <c r="J167" s="192"/>
      <c r="K167" s="191"/>
      <c r="L167" s="191"/>
    </row>
    <row r="168" spans="1:12">
      <c r="A168" s="163"/>
      <c r="B168" s="163"/>
      <c r="C168" s="163"/>
      <c r="D168" s="163"/>
      <c r="E168" s="163"/>
      <c r="F168" s="163"/>
      <c r="G168" s="163"/>
      <c r="H168" s="163"/>
      <c r="I168" s="163"/>
      <c r="J168" s="192"/>
      <c r="K168" s="191"/>
      <c r="L168" s="191"/>
    </row>
    <row r="169" spans="1:12">
      <c r="A169" s="163"/>
      <c r="B169" s="163"/>
      <c r="C169" s="163"/>
      <c r="D169" s="163"/>
      <c r="E169" s="163"/>
      <c r="F169" s="163"/>
      <c r="G169" s="163"/>
      <c r="H169" s="163"/>
      <c r="I169" s="163"/>
      <c r="J169" s="192"/>
      <c r="K169" s="191"/>
      <c r="L169" s="191"/>
    </row>
    <row r="170" spans="1:12">
      <c r="A170" s="163"/>
      <c r="B170" s="163"/>
      <c r="C170" s="163"/>
      <c r="D170" s="163"/>
      <c r="E170" s="163"/>
      <c r="F170" s="163"/>
      <c r="G170" s="163"/>
      <c r="H170" s="163"/>
      <c r="I170" s="163"/>
      <c r="J170" s="192"/>
      <c r="K170" s="191"/>
      <c r="L170" s="191"/>
    </row>
    <row r="171" spans="1:12">
      <c r="A171" s="163"/>
      <c r="B171" s="163"/>
      <c r="C171" s="163"/>
      <c r="D171" s="163"/>
      <c r="E171" s="163"/>
      <c r="F171" s="163"/>
      <c r="G171" s="163"/>
      <c r="H171" s="163"/>
      <c r="I171" s="163"/>
      <c r="J171" s="192"/>
      <c r="K171" s="191"/>
      <c r="L171" s="191"/>
    </row>
    <row r="172" spans="1:12">
      <c r="A172" s="163"/>
      <c r="B172" s="163"/>
      <c r="C172" s="163"/>
      <c r="D172" s="163"/>
      <c r="E172" s="163"/>
      <c r="F172" s="163"/>
      <c r="G172" s="163"/>
      <c r="H172" s="163"/>
      <c r="I172" s="163"/>
      <c r="J172" s="192"/>
      <c r="K172" s="191"/>
      <c r="L172" s="191"/>
    </row>
    <row r="173" spans="1:12">
      <c r="A173" s="163"/>
      <c r="B173" s="163"/>
      <c r="C173" s="163"/>
      <c r="D173" s="163"/>
      <c r="E173" s="163"/>
      <c r="F173" s="163"/>
      <c r="G173" s="163"/>
      <c r="H173" s="163"/>
      <c r="I173" s="163"/>
      <c r="J173" s="192"/>
      <c r="K173" s="191"/>
      <c r="L173" s="191"/>
    </row>
    <row r="174" spans="1:12">
      <c r="A174" s="163"/>
      <c r="B174" s="163"/>
      <c r="C174" s="163"/>
      <c r="D174" s="163"/>
      <c r="E174" s="163"/>
      <c r="F174" s="163"/>
      <c r="G174" s="163"/>
      <c r="H174" s="163"/>
      <c r="I174" s="163"/>
      <c r="J174" s="192"/>
      <c r="K174" s="191"/>
      <c r="L174" s="191"/>
    </row>
    <row r="175" spans="1:12">
      <c r="A175" s="163"/>
      <c r="B175" s="163"/>
      <c r="C175" s="163"/>
      <c r="D175" s="163"/>
      <c r="E175" s="163"/>
      <c r="F175" s="163"/>
      <c r="G175" s="163"/>
      <c r="H175" s="163"/>
      <c r="I175" s="163"/>
      <c r="J175" s="192"/>
      <c r="K175" s="191"/>
      <c r="L175" s="191"/>
    </row>
    <row r="176" spans="1:12">
      <c r="A176" s="163"/>
      <c r="B176" s="163"/>
      <c r="C176" s="163"/>
      <c r="D176" s="163"/>
      <c r="E176" s="163"/>
      <c r="F176" s="163"/>
      <c r="G176" s="163"/>
      <c r="H176" s="163"/>
      <c r="I176" s="163"/>
      <c r="J176" s="192"/>
      <c r="K176" s="191"/>
      <c r="L176" s="191"/>
    </row>
    <row r="177" spans="1:12">
      <c r="A177" s="163"/>
      <c r="B177" s="163"/>
      <c r="C177" s="163"/>
      <c r="D177" s="163"/>
      <c r="E177" s="163"/>
      <c r="F177" s="163"/>
      <c r="G177" s="163"/>
      <c r="H177" s="163"/>
      <c r="I177" s="163"/>
      <c r="J177" s="192"/>
      <c r="K177" s="191"/>
      <c r="L177" s="191"/>
    </row>
    <row r="178" spans="1:12">
      <c r="A178" s="163"/>
      <c r="B178" s="163"/>
      <c r="C178" s="163"/>
      <c r="D178" s="163"/>
      <c r="E178" s="163"/>
      <c r="F178" s="163"/>
      <c r="G178" s="163"/>
      <c r="H178" s="163"/>
      <c r="I178" s="163"/>
      <c r="J178" s="192"/>
      <c r="K178" s="191"/>
      <c r="L178" s="191"/>
    </row>
    <row r="179" spans="1:12">
      <c r="A179" s="163"/>
      <c r="B179" s="163"/>
      <c r="C179" s="163"/>
      <c r="D179" s="163"/>
      <c r="E179" s="163"/>
      <c r="F179" s="163"/>
      <c r="G179" s="163"/>
      <c r="H179" s="163"/>
      <c r="I179" s="163"/>
      <c r="J179" s="192"/>
      <c r="K179" s="191"/>
      <c r="L179" s="191"/>
    </row>
    <row r="180" spans="1:12">
      <c r="A180" s="163"/>
      <c r="B180" s="163"/>
      <c r="C180" s="163"/>
      <c r="D180" s="163"/>
      <c r="E180" s="163"/>
      <c r="F180" s="163"/>
      <c r="G180" s="163"/>
      <c r="H180" s="163"/>
      <c r="I180" s="163"/>
      <c r="J180" s="192"/>
      <c r="K180" s="191"/>
      <c r="L180" s="191"/>
    </row>
    <row r="181" spans="1:12">
      <c r="A181" s="163"/>
      <c r="B181" s="163"/>
      <c r="C181" s="163"/>
      <c r="D181" s="163"/>
      <c r="E181" s="163"/>
      <c r="F181" s="163"/>
      <c r="G181" s="163"/>
      <c r="H181" s="163"/>
      <c r="I181" s="163"/>
      <c r="J181" s="192"/>
      <c r="K181" s="191"/>
      <c r="L181" s="191"/>
    </row>
    <row r="182" spans="1:12">
      <c r="A182" s="163"/>
      <c r="B182" s="163"/>
      <c r="C182" s="163"/>
      <c r="D182" s="163"/>
      <c r="E182" s="163"/>
      <c r="F182" s="163"/>
      <c r="G182" s="163"/>
      <c r="H182" s="163"/>
      <c r="I182" s="163"/>
      <c r="J182" s="192"/>
      <c r="K182" s="191"/>
      <c r="L182" s="191"/>
    </row>
    <row r="183" spans="1:12">
      <c r="A183" s="163"/>
      <c r="B183" s="163"/>
      <c r="C183" s="163"/>
      <c r="D183" s="163"/>
      <c r="E183" s="163"/>
      <c r="F183" s="163"/>
      <c r="G183" s="163"/>
      <c r="H183" s="163"/>
      <c r="I183" s="163"/>
      <c r="J183" s="192"/>
      <c r="K183" s="191"/>
      <c r="L183" s="191"/>
    </row>
    <row r="184" spans="1:12">
      <c r="A184" s="163"/>
      <c r="B184" s="163"/>
      <c r="C184" s="163"/>
      <c r="D184" s="163"/>
      <c r="E184" s="163"/>
      <c r="F184" s="163"/>
      <c r="G184" s="163"/>
      <c r="H184" s="163"/>
      <c r="I184" s="163"/>
      <c r="J184" s="192"/>
      <c r="K184" s="191"/>
      <c r="L184" s="191"/>
    </row>
    <row r="185" spans="1:12">
      <c r="A185" s="163"/>
      <c r="B185" s="163"/>
      <c r="C185" s="163"/>
      <c r="D185" s="163"/>
      <c r="E185" s="163"/>
      <c r="F185" s="163"/>
      <c r="G185" s="163"/>
      <c r="H185" s="163"/>
      <c r="I185" s="163"/>
      <c r="J185" s="192"/>
      <c r="K185" s="191"/>
      <c r="L185" s="191"/>
    </row>
    <row r="186" spans="1:12">
      <c r="A186" s="163"/>
      <c r="B186" s="163"/>
      <c r="C186" s="163"/>
      <c r="D186" s="163"/>
      <c r="E186" s="163"/>
      <c r="F186" s="163"/>
      <c r="G186" s="163"/>
      <c r="H186" s="163"/>
      <c r="I186" s="163"/>
      <c r="J186" s="192"/>
      <c r="K186" s="191"/>
      <c r="L186" s="191"/>
    </row>
    <row r="187" spans="1:12">
      <c r="A187" s="163"/>
      <c r="B187" s="163"/>
      <c r="C187" s="163"/>
      <c r="D187" s="163"/>
      <c r="E187" s="163"/>
      <c r="F187" s="163"/>
      <c r="G187" s="163"/>
      <c r="H187" s="163"/>
      <c r="I187" s="163"/>
      <c r="J187" s="192"/>
      <c r="K187" s="191"/>
      <c r="L187" s="191"/>
    </row>
    <row r="188" spans="1:12">
      <c r="A188" s="163"/>
      <c r="B188" s="163"/>
      <c r="C188" s="163"/>
      <c r="D188" s="163"/>
      <c r="E188" s="163"/>
      <c r="F188" s="163"/>
      <c r="G188" s="163"/>
      <c r="H188" s="163"/>
      <c r="I188" s="163"/>
      <c r="J188" s="192"/>
      <c r="K188" s="191"/>
      <c r="L188" s="191"/>
    </row>
    <row r="189" spans="1:12">
      <c r="A189" s="163"/>
      <c r="B189" s="163"/>
      <c r="C189" s="163"/>
      <c r="D189" s="163"/>
      <c r="E189" s="163"/>
      <c r="F189" s="163"/>
      <c r="G189" s="163"/>
      <c r="H189" s="163"/>
      <c r="I189" s="163"/>
      <c r="J189" s="192"/>
      <c r="K189" s="191"/>
      <c r="L189" s="191"/>
    </row>
    <row r="190" spans="1:12">
      <c r="A190" s="163"/>
      <c r="B190" s="163"/>
      <c r="C190" s="163"/>
      <c r="D190" s="163"/>
      <c r="E190" s="163"/>
      <c r="F190" s="163"/>
      <c r="G190" s="163"/>
      <c r="H190" s="163"/>
      <c r="I190" s="163"/>
      <c r="J190" s="192"/>
      <c r="K190" s="191"/>
      <c r="L190" s="191"/>
    </row>
    <row r="191" spans="1:12">
      <c r="A191" s="163"/>
      <c r="B191" s="163"/>
      <c r="C191" s="163"/>
      <c r="D191" s="163"/>
      <c r="E191" s="163"/>
      <c r="F191" s="163"/>
      <c r="G191" s="163"/>
      <c r="H191" s="163"/>
      <c r="I191" s="163"/>
      <c r="J191" s="192"/>
      <c r="K191" s="191"/>
      <c r="L191" s="191"/>
    </row>
    <row r="192" spans="1:12">
      <c r="A192" s="163"/>
      <c r="B192" s="163"/>
      <c r="C192" s="163"/>
      <c r="D192" s="163"/>
      <c r="E192" s="163"/>
      <c r="F192" s="163"/>
      <c r="G192" s="163"/>
      <c r="H192" s="163"/>
      <c r="I192" s="163"/>
      <c r="J192" s="192"/>
      <c r="K192" s="191"/>
      <c r="L192" s="191"/>
    </row>
    <row r="193" spans="1:12">
      <c r="A193" s="163"/>
      <c r="B193" s="163"/>
      <c r="C193" s="163"/>
      <c r="D193" s="163"/>
      <c r="E193" s="163"/>
      <c r="F193" s="163"/>
      <c r="G193" s="163"/>
      <c r="H193" s="163"/>
      <c r="I193" s="163"/>
      <c r="J193" s="192"/>
      <c r="K193" s="191"/>
      <c r="L193" s="191"/>
    </row>
    <row r="194" spans="1:12">
      <c r="A194" s="163"/>
      <c r="B194" s="163"/>
      <c r="C194" s="163"/>
      <c r="D194" s="163"/>
      <c r="E194" s="163"/>
      <c r="F194" s="163"/>
      <c r="G194" s="163"/>
      <c r="H194" s="163"/>
      <c r="I194" s="163"/>
      <c r="J194" s="192"/>
      <c r="K194" s="191"/>
      <c r="L194" s="191"/>
    </row>
    <row r="195" spans="1:12">
      <c r="A195" s="163"/>
      <c r="B195" s="163"/>
      <c r="C195" s="163"/>
      <c r="D195" s="163"/>
      <c r="E195" s="163"/>
      <c r="F195" s="163"/>
      <c r="G195" s="163"/>
      <c r="H195" s="163"/>
      <c r="I195" s="163"/>
      <c r="J195" s="192"/>
      <c r="K195" s="191"/>
      <c r="L195" s="191"/>
    </row>
    <row r="196" spans="1:12">
      <c r="A196" s="163"/>
      <c r="B196" s="163"/>
      <c r="C196" s="163"/>
      <c r="D196" s="163"/>
      <c r="E196" s="163"/>
      <c r="F196" s="163"/>
      <c r="G196" s="163"/>
      <c r="H196" s="163"/>
      <c r="I196" s="163"/>
      <c r="J196" s="192"/>
      <c r="K196" s="191"/>
      <c r="L196" s="191"/>
    </row>
    <row r="197" spans="1:12">
      <c r="A197" s="163"/>
      <c r="B197" s="163"/>
      <c r="C197" s="163"/>
      <c r="D197" s="163"/>
      <c r="E197" s="163"/>
      <c r="F197" s="163"/>
      <c r="G197" s="163"/>
      <c r="H197" s="163"/>
      <c r="I197" s="163"/>
      <c r="J197" s="192"/>
      <c r="K197" s="191"/>
      <c r="L197" s="191"/>
    </row>
    <row r="198" spans="1:12">
      <c r="A198" s="163"/>
      <c r="B198" s="163"/>
      <c r="C198" s="163"/>
      <c r="D198" s="163"/>
      <c r="E198" s="163"/>
      <c r="F198" s="163"/>
      <c r="G198" s="163"/>
      <c r="H198" s="163"/>
      <c r="I198" s="163"/>
      <c r="J198" s="192"/>
      <c r="K198" s="191"/>
      <c r="L198" s="191"/>
    </row>
    <row r="199" spans="1:12">
      <c r="A199" s="163"/>
      <c r="B199" s="163"/>
      <c r="C199" s="163"/>
      <c r="D199" s="163"/>
      <c r="E199" s="163"/>
      <c r="F199" s="163"/>
      <c r="G199" s="163"/>
      <c r="H199" s="163"/>
      <c r="I199" s="163"/>
      <c r="J199" s="192"/>
      <c r="K199" s="191"/>
      <c r="L199" s="191"/>
    </row>
    <row r="200" spans="1:12">
      <c r="A200" s="163"/>
      <c r="B200" s="163"/>
      <c r="C200" s="163"/>
      <c r="D200" s="163"/>
      <c r="E200" s="163"/>
      <c r="F200" s="163"/>
      <c r="G200" s="163"/>
      <c r="H200" s="163"/>
      <c r="I200" s="163"/>
      <c r="J200" s="192"/>
      <c r="K200" s="191"/>
      <c r="L200" s="191"/>
    </row>
    <row r="201" spans="1:12">
      <c r="A201" s="163"/>
      <c r="B201" s="163"/>
      <c r="C201" s="163"/>
      <c r="D201" s="163"/>
      <c r="E201" s="163"/>
      <c r="F201" s="163"/>
      <c r="G201" s="163"/>
      <c r="H201" s="163"/>
      <c r="I201" s="163"/>
      <c r="J201" s="192"/>
      <c r="K201" s="191"/>
      <c r="L201" s="191"/>
    </row>
    <row r="202" spans="1:12">
      <c r="A202" s="163"/>
      <c r="B202" s="163"/>
      <c r="C202" s="163"/>
      <c r="D202" s="163"/>
      <c r="E202" s="163"/>
      <c r="F202" s="163"/>
      <c r="G202" s="163"/>
      <c r="H202" s="163"/>
      <c r="I202" s="163"/>
      <c r="J202" s="192"/>
      <c r="K202" s="191"/>
      <c r="L202" s="191"/>
    </row>
    <row r="203" spans="1:12">
      <c r="A203" s="163"/>
      <c r="B203" s="163"/>
      <c r="C203" s="163"/>
      <c r="D203" s="163"/>
      <c r="E203" s="163"/>
      <c r="F203" s="163"/>
      <c r="G203" s="163"/>
      <c r="H203" s="163"/>
      <c r="I203" s="163"/>
      <c r="J203" s="192"/>
      <c r="K203" s="191"/>
      <c r="L203" s="191"/>
    </row>
    <row r="204" spans="1:12">
      <c r="A204" s="163"/>
      <c r="B204" s="163"/>
      <c r="C204" s="163"/>
      <c r="D204" s="163"/>
      <c r="E204" s="163"/>
      <c r="F204" s="163"/>
      <c r="G204" s="163"/>
      <c r="H204" s="163"/>
      <c r="I204" s="163"/>
      <c r="J204" s="192"/>
      <c r="K204" s="191"/>
      <c r="L204" s="191"/>
    </row>
    <row r="205" spans="1:12">
      <c r="A205" s="163"/>
      <c r="B205" s="163"/>
      <c r="C205" s="163"/>
      <c r="D205" s="163"/>
      <c r="E205" s="163"/>
      <c r="F205" s="163"/>
      <c r="G205" s="163"/>
      <c r="H205" s="163"/>
      <c r="I205" s="163"/>
      <c r="J205" s="192"/>
      <c r="K205" s="191"/>
      <c r="L205" s="191"/>
    </row>
    <row r="206" spans="1:12">
      <c r="A206" s="163"/>
      <c r="B206" s="163"/>
      <c r="C206" s="163"/>
      <c r="D206" s="163"/>
      <c r="E206" s="163"/>
      <c r="F206" s="163"/>
      <c r="G206" s="163"/>
      <c r="H206" s="163"/>
      <c r="I206" s="163"/>
      <c r="J206" s="192"/>
      <c r="K206" s="191"/>
      <c r="L206" s="191"/>
    </row>
    <row r="207" spans="1:12">
      <c r="A207" s="163"/>
      <c r="B207" s="163"/>
      <c r="C207" s="163"/>
      <c r="D207" s="163"/>
      <c r="E207" s="163"/>
      <c r="F207" s="163"/>
      <c r="G207" s="163"/>
      <c r="H207" s="163"/>
      <c r="I207" s="163"/>
      <c r="J207" s="192"/>
      <c r="K207" s="191"/>
      <c r="L207" s="191"/>
    </row>
    <row r="208" spans="1:12">
      <c r="A208" s="163"/>
      <c r="B208" s="163"/>
      <c r="C208" s="163"/>
      <c r="D208" s="163"/>
      <c r="E208" s="163"/>
      <c r="F208" s="163"/>
      <c r="G208" s="163"/>
      <c r="H208" s="163"/>
      <c r="I208" s="163"/>
      <c r="J208" s="192"/>
      <c r="K208" s="191"/>
      <c r="L208" s="191"/>
    </row>
    <row r="209" spans="1:12">
      <c r="A209" s="163"/>
      <c r="B209" s="163"/>
      <c r="C209" s="163"/>
      <c r="D209" s="163"/>
      <c r="E209" s="163"/>
      <c r="F209" s="163"/>
      <c r="G209" s="163"/>
      <c r="H209" s="163"/>
      <c r="I209" s="163"/>
      <c r="J209" s="192"/>
      <c r="K209" s="191"/>
      <c r="L209" s="191"/>
    </row>
    <row r="210" spans="1:12">
      <c r="A210" s="163"/>
      <c r="B210" s="163"/>
      <c r="C210" s="163"/>
      <c r="D210" s="163"/>
      <c r="E210" s="163"/>
      <c r="F210" s="163"/>
      <c r="G210" s="163"/>
      <c r="H210" s="163"/>
      <c r="I210" s="163"/>
      <c r="J210" s="192"/>
      <c r="K210" s="191"/>
      <c r="L210" s="191"/>
    </row>
    <row r="211" spans="1:12">
      <c r="A211" s="163"/>
      <c r="B211" s="163"/>
      <c r="C211" s="163"/>
      <c r="D211" s="163"/>
      <c r="E211" s="163"/>
      <c r="F211" s="163"/>
      <c r="G211" s="163"/>
      <c r="H211" s="163"/>
      <c r="I211" s="163"/>
      <c r="J211" s="192"/>
      <c r="K211" s="191"/>
      <c r="L211" s="191"/>
    </row>
    <row r="212" spans="1:12">
      <c r="A212" s="163"/>
      <c r="B212" s="163"/>
      <c r="C212" s="163"/>
      <c r="D212" s="163"/>
      <c r="E212" s="163"/>
      <c r="F212" s="163"/>
      <c r="G212" s="163"/>
      <c r="H212" s="163"/>
      <c r="I212" s="163"/>
      <c r="J212" s="192"/>
      <c r="K212" s="191"/>
      <c r="L212" s="191"/>
    </row>
    <row r="213" spans="1:12">
      <c r="A213" s="163"/>
      <c r="B213" s="163"/>
      <c r="C213" s="163"/>
      <c r="D213" s="163"/>
      <c r="E213" s="163"/>
      <c r="F213" s="163"/>
      <c r="G213" s="163"/>
      <c r="H213" s="163"/>
      <c r="I213" s="163"/>
      <c r="J213" s="192"/>
      <c r="K213" s="191"/>
      <c r="L213" s="191"/>
    </row>
    <row r="214" spans="1:12">
      <c r="A214" s="163"/>
      <c r="B214" s="163"/>
      <c r="C214" s="163"/>
      <c r="D214" s="163"/>
      <c r="E214" s="163"/>
      <c r="F214" s="163"/>
      <c r="G214" s="163"/>
      <c r="H214" s="163"/>
      <c r="I214" s="163"/>
      <c r="J214" s="192"/>
      <c r="K214" s="191"/>
      <c r="L214" s="191"/>
    </row>
    <row r="215" spans="1:12">
      <c r="A215" s="163"/>
      <c r="B215" s="163"/>
      <c r="C215" s="163"/>
      <c r="D215" s="163"/>
      <c r="E215" s="163"/>
      <c r="F215" s="163"/>
      <c r="G215" s="163"/>
      <c r="H215" s="163"/>
      <c r="I215" s="163"/>
      <c r="J215" s="192"/>
      <c r="K215" s="191"/>
      <c r="L215" s="191"/>
    </row>
    <row r="216" spans="1:12">
      <c r="A216" s="163"/>
      <c r="B216" s="163"/>
      <c r="C216" s="163"/>
      <c r="D216" s="163"/>
      <c r="E216" s="163"/>
      <c r="F216" s="163"/>
      <c r="G216" s="163"/>
      <c r="H216" s="163"/>
      <c r="I216" s="163"/>
      <c r="J216" s="192"/>
      <c r="K216" s="191"/>
      <c r="L216" s="191"/>
    </row>
    <row r="217" spans="1:12">
      <c r="A217" s="163"/>
      <c r="B217" s="163"/>
      <c r="C217" s="163"/>
      <c r="D217" s="163"/>
      <c r="E217" s="163"/>
      <c r="F217" s="163"/>
      <c r="G217" s="163"/>
      <c r="H217" s="163"/>
      <c r="I217" s="163"/>
      <c r="J217" s="192"/>
      <c r="K217" s="191"/>
      <c r="L217" s="191"/>
    </row>
    <row r="218" spans="1:12">
      <c r="A218" s="163"/>
      <c r="B218" s="163"/>
      <c r="C218" s="163"/>
      <c r="D218" s="163"/>
      <c r="E218" s="163"/>
      <c r="F218" s="163"/>
      <c r="G218" s="163"/>
      <c r="H218" s="163"/>
      <c r="I218" s="163"/>
      <c r="J218" s="192"/>
      <c r="K218" s="191"/>
      <c r="L218" s="191"/>
    </row>
    <row r="219" spans="1:12">
      <c r="A219" s="163"/>
      <c r="B219" s="163"/>
      <c r="C219" s="163"/>
      <c r="D219" s="163"/>
      <c r="E219" s="163"/>
      <c r="F219" s="163"/>
      <c r="G219" s="163"/>
      <c r="H219" s="163"/>
      <c r="I219" s="163"/>
      <c r="J219" s="192"/>
      <c r="K219" s="191"/>
      <c r="L219" s="191"/>
    </row>
    <row r="220" spans="1:12">
      <c r="A220" s="163"/>
      <c r="B220" s="163"/>
      <c r="C220" s="163"/>
      <c r="D220" s="163"/>
      <c r="E220" s="163"/>
      <c r="F220" s="163"/>
      <c r="G220" s="163"/>
      <c r="H220" s="163"/>
      <c r="I220" s="163"/>
      <c r="J220" s="192"/>
      <c r="K220" s="191"/>
      <c r="L220" s="191"/>
    </row>
    <row r="221" spans="1:12">
      <c r="A221" s="163"/>
      <c r="B221" s="163"/>
      <c r="C221" s="163"/>
      <c r="D221" s="163"/>
      <c r="E221" s="163"/>
      <c r="F221" s="163"/>
      <c r="G221" s="163"/>
      <c r="H221" s="163"/>
      <c r="I221" s="163"/>
      <c r="J221" s="192"/>
      <c r="K221" s="191"/>
      <c r="L221" s="191"/>
    </row>
    <row r="222" spans="1:12">
      <c r="A222" s="163"/>
      <c r="B222" s="163"/>
      <c r="C222" s="163"/>
      <c r="D222" s="163"/>
      <c r="E222" s="163"/>
      <c r="F222" s="163"/>
      <c r="G222" s="163"/>
      <c r="H222" s="163"/>
      <c r="I222" s="163"/>
      <c r="J222" s="192"/>
      <c r="K222" s="191"/>
      <c r="L222" s="191"/>
    </row>
    <row r="223" spans="1:12">
      <c r="A223" s="163"/>
      <c r="B223" s="163"/>
      <c r="C223" s="163"/>
      <c r="D223" s="163"/>
      <c r="E223" s="163"/>
      <c r="F223" s="163"/>
      <c r="G223" s="163"/>
      <c r="H223" s="163"/>
      <c r="I223" s="163"/>
      <c r="J223" s="192"/>
      <c r="K223" s="191"/>
      <c r="L223" s="191"/>
    </row>
    <row r="224" spans="1:12">
      <c r="A224" s="163"/>
      <c r="B224" s="163"/>
      <c r="C224" s="163"/>
      <c r="D224" s="163"/>
      <c r="E224" s="163"/>
      <c r="F224" s="163"/>
      <c r="G224" s="163"/>
      <c r="H224" s="163"/>
      <c r="I224" s="163"/>
      <c r="J224" s="192"/>
      <c r="K224" s="191"/>
      <c r="L224" s="191"/>
    </row>
    <row r="225" spans="1:12">
      <c r="A225" s="163"/>
      <c r="B225" s="163"/>
      <c r="C225" s="163"/>
      <c r="D225" s="163"/>
      <c r="E225" s="163"/>
      <c r="F225" s="163"/>
      <c r="G225" s="163"/>
      <c r="H225" s="163"/>
      <c r="I225" s="163"/>
      <c r="J225" s="192"/>
      <c r="K225" s="191"/>
      <c r="L225" s="191"/>
    </row>
    <row r="226" spans="1:12">
      <c r="A226" s="163"/>
      <c r="B226" s="163"/>
      <c r="C226" s="163"/>
      <c r="D226" s="163"/>
      <c r="E226" s="163"/>
      <c r="F226" s="163"/>
      <c r="G226" s="163"/>
      <c r="H226" s="163"/>
      <c r="I226" s="163"/>
      <c r="J226" s="192"/>
      <c r="K226" s="191"/>
      <c r="L226" s="191"/>
    </row>
    <row r="227" spans="1:12">
      <c r="A227" s="163"/>
      <c r="B227" s="163"/>
      <c r="C227" s="163"/>
      <c r="D227" s="163"/>
      <c r="E227" s="163"/>
      <c r="F227" s="163"/>
      <c r="G227" s="163"/>
      <c r="H227" s="163"/>
      <c r="I227" s="163"/>
      <c r="J227" s="192"/>
      <c r="K227" s="191"/>
      <c r="L227" s="191"/>
    </row>
    <row r="228" spans="1:12">
      <c r="A228" s="163"/>
      <c r="B228" s="163"/>
      <c r="C228" s="163"/>
      <c r="D228" s="163"/>
      <c r="E228" s="163"/>
      <c r="F228" s="163"/>
      <c r="G228" s="163"/>
      <c r="H228" s="163"/>
      <c r="I228" s="163"/>
      <c r="J228" s="192"/>
      <c r="K228" s="191"/>
      <c r="L228" s="191"/>
    </row>
    <row r="229" spans="1:12">
      <c r="A229" s="163"/>
      <c r="B229" s="163"/>
      <c r="C229" s="163"/>
      <c r="D229" s="163"/>
      <c r="E229" s="163"/>
      <c r="F229" s="163"/>
      <c r="G229" s="163"/>
      <c r="H229" s="163"/>
      <c r="I229" s="163"/>
      <c r="J229" s="192"/>
      <c r="K229" s="191"/>
      <c r="L229" s="191"/>
    </row>
    <row r="230" spans="1:12">
      <c r="A230" s="163"/>
      <c r="B230" s="163"/>
      <c r="C230" s="163"/>
      <c r="D230" s="163"/>
      <c r="E230" s="163"/>
      <c r="F230" s="163"/>
      <c r="G230" s="163"/>
      <c r="H230" s="163"/>
      <c r="I230" s="163"/>
      <c r="J230" s="192"/>
      <c r="K230" s="191"/>
      <c r="L230" s="191"/>
    </row>
    <row r="231" spans="1:12">
      <c r="A231" s="163"/>
      <c r="B231" s="163"/>
      <c r="C231" s="163"/>
      <c r="D231" s="163"/>
      <c r="E231" s="163"/>
      <c r="F231" s="163"/>
      <c r="G231" s="163"/>
      <c r="H231" s="163"/>
      <c r="I231" s="163"/>
      <c r="J231" s="192"/>
      <c r="K231" s="191"/>
      <c r="L231" s="191"/>
    </row>
    <row r="232" spans="1:12">
      <c r="A232" s="163"/>
      <c r="B232" s="163"/>
      <c r="C232" s="163"/>
      <c r="D232" s="163"/>
      <c r="E232" s="163"/>
      <c r="F232" s="163"/>
      <c r="G232" s="163"/>
      <c r="H232" s="163"/>
      <c r="I232" s="163"/>
      <c r="J232" s="192"/>
      <c r="K232" s="191"/>
      <c r="L232" s="191"/>
    </row>
    <row r="233" spans="1:12">
      <c r="A233" s="163"/>
      <c r="B233" s="163"/>
      <c r="C233" s="163"/>
      <c r="D233" s="163"/>
      <c r="E233" s="163"/>
      <c r="F233" s="163"/>
      <c r="G233" s="163"/>
      <c r="H233" s="163"/>
      <c r="I233" s="163"/>
      <c r="J233" s="192"/>
      <c r="K233" s="191"/>
      <c r="L233" s="191"/>
    </row>
    <row r="234" spans="1:12">
      <c r="A234" s="163"/>
      <c r="B234" s="163"/>
      <c r="C234" s="163"/>
      <c r="D234" s="163"/>
      <c r="E234" s="163"/>
      <c r="F234" s="163"/>
      <c r="G234" s="163"/>
      <c r="H234" s="163"/>
      <c r="I234" s="163"/>
      <c r="J234" s="192"/>
      <c r="K234" s="191"/>
      <c r="L234" s="191"/>
    </row>
    <row r="235" spans="1:12">
      <c r="A235" s="163"/>
      <c r="B235" s="163"/>
      <c r="C235" s="163"/>
      <c r="D235" s="163"/>
      <c r="E235" s="163"/>
      <c r="F235" s="163"/>
      <c r="G235" s="163"/>
      <c r="H235" s="163"/>
      <c r="I235" s="163"/>
      <c r="J235" s="192"/>
      <c r="K235" s="191"/>
      <c r="L235" s="191"/>
    </row>
    <row r="236" spans="1:12">
      <c r="A236" s="163"/>
      <c r="B236" s="163"/>
      <c r="C236" s="163"/>
      <c r="D236" s="163"/>
      <c r="E236" s="163"/>
      <c r="F236" s="163"/>
      <c r="G236" s="163"/>
      <c r="H236" s="163"/>
      <c r="I236" s="163"/>
      <c r="J236" s="192"/>
      <c r="K236" s="191"/>
      <c r="L236" s="191"/>
    </row>
    <row r="237" spans="1:12">
      <c r="A237" s="163"/>
      <c r="B237" s="163"/>
      <c r="C237" s="163"/>
      <c r="D237" s="163"/>
      <c r="E237" s="163"/>
      <c r="F237" s="163"/>
      <c r="G237" s="163"/>
      <c r="H237" s="163"/>
      <c r="I237" s="163"/>
      <c r="J237" s="192"/>
      <c r="K237" s="191"/>
      <c r="L237" s="191"/>
    </row>
    <row r="238" spans="1:12">
      <c r="A238" s="163"/>
      <c r="B238" s="163"/>
      <c r="C238" s="163"/>
      <c r="D238" s="163"/>
      <c r="E238" s="163"/>
      <c r="F238" s="163"/>
      <c r="G238" s="163"/>
      <c r="H238" s="163"/>
      <c r="I238" s="163"/>
      <c r="J238" s="192"/>
      <c r="K238" s="191"/>
      <c r="L238" s="191"/>
    </row>
    <row r="239" spans="1:12">
      <c r="A239" s="163"/>
      <c r="B239" s="163"/>
      <c r="C239" s="163"/>
      <c r="D239" s="163"/>
      <c r="E239" s="163"/>
      <c r="F239" s="163"/>
      <c r="G239" s="163"/>
      <c r="H239" s="163"/>
      <c r="I239" s="163"/>
      <c r="J239" s="192"/>
      <c r="K239" s="191"/>
      <c r="L239" s="191"/>
    </row>
    <row r="240" spans="1:12">
      <c r="A240" s="163"/>
      <c r="B240" s="163"/>
      <c r="C240" s="163"/>
      <c r="D240" s="163"/>
      <c r="E240" s="163"/>
      <c r="F240" s="163"/>
      <c r="G240" s="163"/>
      <c r="H240" s="163"/>
      <c r="I240" s="163"/>
      <c r="J240" s="192"/>
      <c r="K240" s="191"/>
      <c r="L240" s="191"/>
    </row>
    <row r="241" spans="1:12">
      <c r="A241" s="163"/>
      <c r="B241" s="163"/>
      <c r="C241" s="163"/>
      <c r="D241" s="163"/>
      <c r="E241" s="163"/>
      <c r="F241" s="163"/>
      <c r="G241" s="163"/>
      <c r="H241" s="163"/>
      <c r="I241" s="163"/>
      <c r="J241" s="192"/>
      <c r="K241" s="191"/>
      <c r="L241" s="191"/>
    </row>
    <row r="242" spans="1:12">
      <c r="A242" s="163"/>
      <c r="B242" s="163"/>
      <c r="C242" s="163"/>
      <c r="D242" s="163"/>
      <c r="E242" s="163"/>
      <c r="F242" s="163"/>
      <c r="G242" s="163"/>
      <c r="H242" s="163"/>
      <c r="I242" s="163"/>
      <c r="J242" s="192"/>
      <c r="K242" s="191"/>
      <c r="L242" s="191"/>
    </row>
    <row r="243" spans="1:12">
      <c r="A243" s="163"/>
      <c r="B243" s="163"/>
      <c r="C243" s="163"/>
      <c r="D243" s="163"/>
      <c r="E243" s="163"/>
      <c r="F243" s="163"/>
      <c r="G243" s="163"/>
      <c r="H243" s="163"/>
      <c r="I243" s="163"/>
      <c r="J243" s="192"/>
      <c r="K243" s="191"/>
      <c r="L243" s="191"/>
    </row>
    <row r="244" spans="1:12">
      <c r="A244" s="163"/>
      <c r="B244" s="163"/>
      <c r="C244" s="163"/>
      <c r="D244" s="163"/>
      <c r="E244" s="163"/>
      <c r="F244" s="163"/>
      <c r="G244" s="163"/>
      <c r="H244" s="163"/>
      <c r="I244" s="163"/>
      <c r="J244" s="192"/>
      <c r="K244" s="191"/>
      <c r="L244" s="191"/>
    </row>
    <row r="245" spans="1:12">
      <c r="A245" s="163"/>
      <c r="B245" s="163"/>
      <c r="C245" s="163"/>
      <c r="D245" s="163"/>
      <c r="E245" s="163"/>
      <c r="F245" s="163"/>
      <c r="G245" s="163"/>
      <c r="H245" s="163"/>
      <c r="I245" s="163"/>
      <c r="J245" s="192"/>
      <c r="K245" s="191"/>
      <c r="L245" s="191"/>
    </row>
    <row r="246" spans="1:12">
      <c r="A246" s="163"/>
      <c r="B246" s="163"/>
      <c r="C246" s="163"/>
      <c r="D246" s="163"/>
      <c r="E246" s="163"/>
      <c r="F246" s="163"/>
      <c r="G246" s="163"/>
      <c r="H246" s="163"/>
      <c r="I246" s="163"/>
      <c r="J246" s="192"/>
      <c r="K246" s="191"/>
      <c r="L246" s="191"/>
    </row>
    <row r="247" spans="1:12">
      <c r="A247" s="163"/>
      <c r="B247" s="163"/>
      <c r="C247" s="163"/>
      <c r="D247" s="163"/>
      <c r="E247" s="163"/>
      <c r="F247" s="163"/>
      <c r="G247" s="163"/>
      <c r="H247" s="163"/>
      <c r="I247" s="163"/>
      <c r="J247" s="192"/>
      <c r="K247" s="191"/>
      <c r="L247" s="191"/>
    </row>
    <row r="248" spans="1:12">
      <c r="A248" s="163"/>
      <c r="B248" s="163"/>
      <c r="C248" s="163"/>
      <c r="D248" s="163"/>
      <c r="E248" s="163"/>
      <c r="F248" s="163"/>
      <c r="G248" s="163"/>
      <c r="H248" s="163"/>
      <c r="I248" s="163"/>
      <c r="J248" s="192"/>
      <c r="K248" s="191"/>
      <c r="L248" s="191"/>
    </row>
    <row r="249" spans="1:12">
      <c r="A249" s="163"/>
      <c r="B249" s="163"/>
      <c r="C249" s="163"/>
      <c r="D249" s="163"/>
      <c r="E249" s="163"/>
      <c r="F249" s="163"/>
      <c r="G249" s="163"/>
      <c r="H249" s="163"/>
      <c r="I249" s="163"/>
      <c r="J249" s="192"/>
      <c r="K249" s="191"/>
      <c r="L249" s="191"/>
    </row>
    <row r="250" spans="1:12">
      <c r="A250" s="163"/>
      <c r="B250" s="163"/>
      <c r="C250" s="163"/>
      <c r="D250" s="163"/>
      <c r="E250" s="163"/>
      <c r="F250" s="163"/>
      <c r="G250" s="163"/>
      <c r="H250" s="163"/>
      <c r="I250" s="163"/>
      <c r="J250" s="192"/>
      <c r="K250" s="191"/>
      <c r="L250" s="191"/>
    </row>
    <row r="251" spans="1:12">
      <c r="A251" s="163"/>
      <c r="B251" s="163"/>
      <c r="C251" s="163"/>
      <c r="D251" s="163"/>
      <c r="E251" s="163"/>
      <c r="F251" s="163"/>
      <c r="G251" s="163"/>
      <c r="H251" s="163"/>
      <c r="I251" s="163"/>
      <c r="J251" s="192"/>
      <c r="K251" s="191"/>
      <c r="L251" s="191"/>
    </row>
    <row r="252" spans="1:12">
      <c r="A252" s="163"/>
      <c r="B252" s="163"/>
      <c r="C252" s="163"/>
      <c r="D252" s="163"/>
      <c r="E252" s="163"/>
      <c r="F252" s="163"/>
      <c r="G252" s="163"/>
      <c r="H252" s="163"/>
      <c r="I252" s="163"/>
      <c r="J252" s="192"/>
      <c r="K252" s="191"/>
      <c r="L252" s="191"/>
    </row>
    <row r="253" spans="1:12">
      <c r="A253" s="163"/>
      <c r="B253" s="163"/>
      <c r="C253" s="163"/>
      <c r="D253" s="163"/>
      <c r="E253" s="163"/>
      <c r="F253" s="163"/>
      <c r="G253" s="163"/>
      <c r="H253" s="163"/>
      <c r="I253" s="163"/>
      <c r="J253" s="192"/>
      <c r="K253" s="191"/>
      <c r="L253" s="191"/>
    </row>
    <row r="254" spans="1:12">
      <c r="A254" s="163"/>
      <c r="B254" s="163"/>
      <c r="C254" s="163"/>
      <c r="D254" s="163"/>
      <c r="E254" s="163"/>
      <c r="F254" s="163"/>
      <c r="G254" s="163"/>
      <c r="H254" s="163"/>
      <c r="I254" s="163"/>
      <c r="J254" s="192"/>
      <c r="K254" s="191"/>
      <c r="L254" s="191"/>
    </row>
    <row r="255" spans="1:12">
      <c r="A255" s="163"/>
      <c r="B255" s="163"/>
      <c r="C255" s="163"/>
      <c r="D255" s="163"/>
      <c r="E255" s="163"/>
      <c r="F255" s="163"/>
      <c r="G255" s="163"/>
      <c r="H255" s="163"/>
      <c r="I255" s="163"/>
      <c r="J255" s="192"/>
      <c r="K255" s="191"/>
      <c r="L255" s="191"/>
    </row>
    <row r="256" spans="1:12">
      <c r="A256" s="163"/>
      <c r="B256" s="163"/>
      <c r="C256" s="163"/>
      <c r="D256" s="163"/>
      <c r="E256" s="163"/>
      <c r="F256" s="163"/>
      <c r="G256" s="163"/>
      <c r="H256" s="163"/>
      <c r="I256" s="163"/>
      <c r="J256" s="192"/>
      <c r="K256" s="191"/>
      <c r="L256" s="191"/>
    </row>
    <row r="257" spans="1:12">
      <c r="A257" s="163"/>
      <c r="B257" s="163"/>
      <c r="C257" s="163"/>
      <c r="D257" s="163"/>
      <c r="E257" s="163"/>
      <c r="F257" s="163"/>
      <c r="G257" s="163"/>
      <c r="H257" s="163"/>
      <c r="I257" s="163"/>
      <c r="J257" s="192"/>
      <c r="K257" s="191"/>
      <c r="L257" s="191"/>
    </row>
    <row r="258" spans="1:12">
      <c r="A258" s="163"/>
      <c r="B258" s="163"/>
      <c r="C258" s="163"/>
      <c r="D258" s="163"/>
      <c r="E258" s="163"/>
      <c r="F258" s="163"/>
      <c r="G258" s="163"/>
      <c r="H258" s="163"/>
      <c r="I258" s="163"/>
      <c r="J258" s="192"/>
      <c r="K258" s="191"/>
      <c r="L258" s="191"/>
    </row>
    <row r="259" spans="1:12">
      <c r="A259" s="163"/>
      <c r="B259" s="163"/>
      <c r="C259" s="163"/>
      <c r="D259" s="163"/>
      <c r="E259" s="163"/>
      <c r="F259" s="163"/>
      <c r="G259" s="163"/>
      <c r="H259" s="163"/>
      <c r="I259" s="163"/>
      <c r="J259" s="192"/>
      <c r="K259" s="191"/>
      <c r="L259" s="191"/>
    </row>
    <row r="260" spans="1:12">
      <c r="A260" s="163"/>
      <c r="B260" s="163"/>
      <c r="C260" s="163"/>
      <c r="D260" s="163"/>
      <c r="E260" s="163"/>
      <c r="F260" s="163"/>
      <c r="G260" s="163"/>
      <c r="H260" s="163"/>
      <c r="I260" s="163"/>
      <c r="J260" s="192"/>
      <c r="K260" s="191"/>
      <c r="L260" s="191"/>
    </row>
    <row r="261" spans="1:12">
      <c r="A261" s="163"/>
      <c r="B261" s="163"/>
      <c r="C261" s="163"/>
      <c r="D261" s="163"/>
      <c r="E261" s="163"/>
      <c r="F261" s="163"/>
      <c r="G261" s="163"/>
      <c r="H261" s="163"/>
      <c r="I261" s="163"/>
      <c r="J261" s="192"/>
      <c r="K261" s="191"/>
      <c r="L261" s="191"/>
    </row>
    <row r="262" spans="1:12">
      <c r="A262" s="163"/>
      <c r="B262" s="163"/>
      <c r="C262" s="163"/>
      <c r="D262" s="163"/>
      <c r="E262" s="163"/>
      <c r="F262" s="163"/>
      <c r="G262" s="163"/>
      <c r="H262" s="163"/>
      <c r="I262" s="163"/>
      <c r="J262" s="192"/>
      <c r="K262" s="191"/>
      <c r="L262" s="191"/>
    </row>
    <row r="263" spans="1:12">
      <c r="A263" s="163"/>
      <c r="B263" s="163"/>
      <c r="C263" s="163"/>
      <c r="D263" s="163"/>
      <c r="E263" s="163"/>
      <c r="F263" s="163"/>
      <c r="G263" s="163"/>
      <c r="H263" s="163"/>
      <c r="I263" s="163"/>
      <c r="J263" s="192"/>
      <c r="K263" s="191"/>
      <c r="L263" s="191"/>
    </row>
    <row r="264" spans="1:12">
      <c r="A264" s="163"/>
      <c r="B264" s="163"/>
      <c r="C264" s="163"/>
      <c r="D264" s="163"/>
      <c r="E264" s="163"/>
      <c r="F264" s="163"/>
      <c r="G264" s="163"/>
      <c r="H264" s="163"/>
      <c r="I264" s="163"/>
      <c r="J264" s="192"/>
      <c r="K264" s="191"/>
      <c r="L264" s="191"/>
    </row>
    <row r="265" spans="1:12">
      <c r="A265" s="163"/>
      <c r="B265" s="163"/>
      <c r="C265" s="163"/>
      <c r="D265" s="163"/>
      <c r="E265" s="163"/>
      <c r="F265" s="163"/>
      <c r="G265" s="163"/>
      <c r="H265" s="163"/>
      <c r="I265" s="163"/>
      <c r="J265" s="192"/>
      <c r="K265" s="191"/>
      <c r="L265" s="191"/>
    </row>
    <row r="266" spans="1:12">
      <c r="A266" s="163"/>
      <c r="B266" s="163"/>
      <c r="C266" s="163"/>
      <c r="D266" s="163"/>
      <c r="E266" s="163"/>
      <c r="F266" s="163"/>
      <c r="G266" s="163"/>
      <c r="H266" s="163"/>
      <c r="I266" s="163"/>
      <c r="J266" s="192"/>
      <c r="K266" s="191"/>
      <c r="L266" s="191"/>
    </row>
    <row r="267" spans="1:12">
      <c r="A267" s="163"/>
      <c r="B267" s="163"/>
      <c r="C267" s="163"/>
      <c r="D267" s="163"/>
      <c r="E267" s="163"/>
      <c r="F267" s="163"/>
      <c r="G267" s="163"/>
      <c r="H267" s="163"/>
      <c r="I267" s="163"/>
      <c r="J267" s="192"/>
      <c r="K267" s="191"/>
      <c r="L267" s="191"/>
    </row>
    <row r="268" spans="1:12">
      <c r="A268" s="163"/>
      <c r="B268" s="163"/>
      <c r="C268" s="163"/>
      <c r="D268" s="163"/>
      <c r="E268" s="163"/>
      <c r="F268" s="163"/>
      <c r="G268" s="163"/>
      <c r="H268" s="163"/>
      <c r="I268" s="163"/>
      <c r="J268" s="192"/>
      <c r="K268" s="191"/>
      <c r="L268" s="191"/>
    </row>
    <row r="269" spans="1:12">
      <c r="A269" s="163"/>
      <c r="B269" s="163"/>
      <c r="C269" s="163"/>
      <c r="D269" s="163"/>
      <c r="E269" s="163"/>
      <c r="F269" s="163"/>
      <c r="G269" s="163"/>
      <c r="H269" s="163"/>
      <c r="I269" s="163"/>
      <c r="J269" s="192"/>
      <c r="K269" s="191"/>
      <c r="L269" s="191"/>
    </row>
    <row r="270" spans="1:12">
      <c r="A270" s="163"/>
      <c r="B270" s="163"/>
      <c r="C270" s="163"/>
      <c r="D270" s="163"/>
      <c r="E270" s="163"/>
      <c r="F270" s="163"/>
      <c r="G270" s="163"/>
      <c r="H270" s="163"/>
      <c r="I270" s="163"/>
      <c r="J270" s="192"/>
      <c r="K270" s="191"/>
      <c r="L270" s="191"/>
    </row>
    <row r="271" spans="1:12">
      <c r="A271" s="163"/>
      <c r="B271" s="163"/>
      <c r="C271" s="163"/>
      <c r="D271" s="163"/>
      <c r="E271" s="163"/>
      <c r="F271" s="163"/>
      <c r="G271" s="163"/>
      <c r="H271" s="163"/>
      <c r="I271" s="163"/>
      <c r="J271" s="192"/>
      <c r="K271" s="191"/>
      <c r="L271" s="191"/>
    </row>
    <row r="272" spans="1:12">
      <c r="A272" s="163"/>
      <c r="B272" s="163"/>
      <c r="C272" s="163"/>
      <c r="D272" s="163"/>
      <c r="E272" s="163"/>
      <c r="F272" s="163"/>
      <c r="G272" s="163"/>
      <c r="H272" s="163"/>
      <c r="I272" s="163"/>
      <c r="J272" s="192"/>
      <c r="K272" s="191"/>
      <c r="L272" s="191"/>
    </row>
    <row r="273" spans="1:12">
      <c r="A273" s="163"/>
      <c r="B273" s="163"/>
      <c r="C273" s="163"/>
      <c r="D273" s="163"/>
      <c r="E273" s="163"/>
      <c r="F273" s="163"/>
      <c r="G273" s="163"/>
      <c r="H273" s="163"/>
      <c r="I273" s="163"/>
      <c r="J273" s="192"/>
      <c r="K273" s="191"/>
      <c r="L273" s="191"/>
    </row>
    <row r="274" spans="1:12">
      <c r="A274" s="163"/>
      <c r="B274" s="163"/>
      <c r="C274" s="163"/>
      <c r="D274" s="163"/>
      <c r="E274" s="163"/>
      <c r="F274" s="163"/>
      <c r="G274" s="163"/>
      <c r="H274" s="163"/>
      <c r="I274" s="163"/>
      <c r="J274" s="192"/>
      <c r="K274" s="191"/>
      <c r="L274" s="191"/>
    </row>
    <row r="275" spans="1:12">
      <c r="A275" s="163"/>
      <c r="B275" s="163"/>
      <c r="C275" s="163"/>
      <c r="D275" s="163"/>
      <c r="E275" s="163"/>
      <c r="F275" s="163"/>
      <c r="G275" s="163"/>
      <c r="H275" s="163"/>
      <c r="I275" s="163"/>
      <c r="J275" s="192"/>
      <c r="K275" s="191"/>
      <c r="L275" s="191"/>
    </row>
    <row r="276" spans="1:12">
      <c r="A276" s="163"/>
      <c r="B276" s="163"/>
      <c r="C276" s="163"/>
      <c r="D276" s="163"/>
      <c r="E276" s="163"/>
      <c r="F276" s="163"/>
      <c r="G276" s="163"/>
      <c r="H276" s="163"/>
      <c r="I276" s="163"/>
      <c r="J276" s="192"/>
      <c r="K276" s="191"/>
      <c r="L276" s="191"/>
    </row>
    <row r="277" spans="1:12">
      <c r="A277" s="163"/>
      <c r="B277" s="163"/>
      <c r="C277" s="163"/>
      <c r="D277" s="163"/>
      <c r="E277" s="163"/>
      <c r="F277" s="163"/>
      <c r="G277" s="163"/>
      <c r="H277" s="163"/>
      <c r="I277" s="163"/>
      <c r="J277" s="192"/>
      <c r="K277" s="191"/>
      <c r="L277" s="191"/>
    </row>
    <row r="278" spans="1:12">
      <c r="A278" s="163"/>
      <c r="B278" s="163"/>
      <c r="C278" s="163"/>
      <c r="D278" s="163"/>
      <c r="E278" s="163"/>
      <c r="F278" s="163"/>
      <c r="G278" s="163"/>
      <c r="H278" s="163"/>
      <c r="I278" s="163"/>
      <c r="J278" s="192"/>
      <c r="K278" s="191"/>
      <c r="L278" s="191"/>
    </row>
    <row r="279" spans="1:12">
      <c r="A279" s="163"/>
      <c r="B279" s="163"/>
      <c r="C279" s="163"/>
      <c r="D279" s="163"/>
      <c r="E279" s="163"/>
      <c r="F279" s="163"/>
      <c r="G279" s="163"/>
      <c r="H279" s="163"/>
      <c r="I279" s="163"/>
      <c r="J279" s="192"/>
      <c r="K279" s="191"/>
      <c r="L279" s="191"/>
    </row>
    <row r="280" spans="1:12">
      <c r="A280" s="163"/>
      <c r="B280" s="163"/>
      <c r="C280" s="163"/>
      <c r="D280" s="163"/>
      <c r="E280" s="163"/>
      <c r="F280" s="163"/>
      <c r="G280" s="163"/>
      <c r="H280" s="163"/>
      <c r="I280" s="163"/>
      <c r="J280" s="192"/>
      <c r="K280" s="191"/>
      <c r="L280" s="191"/>
    </row>
    <row r="281" spans="1:12">
      <c r="A281" s="163"/>
      <c r="B281" s="163"/>
      <c r="C281" s="163"/>
      <c r="D281" s="163"/>
      <c r="E281" s="163"/>
      <c r="F281" s="163"/>
      <c r="G281" s="163"/>
      <c r="H281" s="163"/>
      <c r="I281" s="163"/>
      <c r="J281" s="192"/>
      <c r="K281" s="191"/>
      <c r="L281" s="191"/>
    </row>
    <row r="282" spans="1:12">
      <c r="A282" s="163"/>
      <c r="B282" s="163"/>
      <c r="C282" s="163"/>
      <c r="D282" s="163"/>
      <c r="E282" s="163"/>
      <c r="F282" s="163"/>
      <c r="G282" s="163"/>
      <c r="H282" s="163"/>
      <c r="I282" s="163"/>
      <c r="J282" s="192"/>
      <c r="K282" s="191"/>
      <c r="L282" s="191"/>
    </row>
    <row r="283" spans="1:12">
      <c r="A283" s="163"/>
      <c r="B283" s="163"/>
      <c r="C283" s="163"/>
      <c r="D283" s="163"/>
      <c r="E283" s="163"/>
      <c r="F283" s="163"/>
      <c r="G283" s="163"/>
      <c r="H283" s="163"/>
      <c r="I283" s="163"/>
      <c r="J283" s="192"/>
      <c r="K283" s="191"/>
      <c r="L283" s="191"/>
    </row>
    <row r="284" spans="1:12">
      <c r="A284" s="163"/>
      <c r="B284" s="163"/>
      <c r="C284" s="163"/>
      <c r="D284" s="163"/>
      <c r="E284" s="163"/>
      <c r="F284" s="163"/>
      <c r="G284" s="163"/>
      <c r="H284" s="163"/>
      <c r="I284" s="163"/>
      <c r="J284" s="192"/>
      <c r="K284" s="191"/>
      <c r="L284" s="191"/>
    </row>
    <row r="285" spans="1:12">
      <c r="A285" s="163"/>
      <c r="B285" s="163"/>
      <c r="C285" s="163"/>
      <c r="D285" s="163"/>
      <c r="E285" s="163"/>
      <c r="F285" s="163"/>
      <c r="G285" s="163"/>
      <c r="H285" s="163"/>
      <c r="I285" s="163"/>
      <c r="J285" s="192"/>
      <c r="K285" s="191"/>
      <c r="L285" s="191"/>
    </row>
    <row r="286" spans="1:12">
      <c r="A286" s="163"/>
      <c r="B286" s="163"/>
      <c r="C286" s="163"/>
      <c r="D286" s="163"/>
      <c r="E286" s="163"/>
      <c r="F286" s="163"/>
      <c r="G286" s="163"/>
      <c r="H286" s="163"/>
      <c r="I286" s="163"/>
      <c r="J286" s="192"/>
      <c r="K286" s="191"/>
      <c r="L286" s="191"/>
    </row>
    <row r="287" spans="1:12">
      <c r="A287" s="163"/>
      <c r="B287" s="163"/>
      <c r="C287" s="163"/>
      <c r="D287" s="163"/>
      <c r="E287" s="163"/>
      <c r="F287" s="163"/>
      <c r="G287" s="163"/>
      <c r="H287" s="163"/>
      <c r="I287" s="163"/>
      <c r="J287" s="192"/>
      <c r="K287" s="191"/>
      <c r="L287" s="191"/>
    </row>
    <row r="288" spans="1:12">
      <c r="A288" s="163"/>
      <c r="B288" s="163"/>
      <c r="C288" s="163"/>
      <c r="D288" s="163"/>
      <c r="E288" s="163"/>
      <c r="F288" s="163"/>
      <c r="G288" s="163"/>
      <c r="H288" s="163"/>
      <c r="I288" s="163"/>
      <c r="J288" s="192"/>
      <c r="K288" s="191"/>
      <c r="L288" s="191"/>
    </row>
    <row r="289" spans="1:12">
      <c r="A289" s="163"/>
      <c r="B289" s="163"/>
      <c r="C289" s="163"/>
      <c r="D289" s="163"/>
      <c r="E289" s="163"/>
      <c r="F289" s="163"/>
      <c r="G289" s="163"/>
      <c r="H289" s="163"/>
      <c r="I289" s="163"/>
      <c r="J289" s="192"/>
      <c r="K289" s="191"/>
      <c r="L289" s="191"/>
    </row>
    <row r="290" spans="1:12">
      <c r="A290" s="163"/>
      <c r="B290" s="163"/>
      <c r="C290" s="163"/>
      <c r="D290" s="163"/>
      <c r="E290" s="163"/>
      <c r="F290" s="163"/>
      <c r="G290" s="163"/>
      <c r="H290" s="163"/>
      <c r="I290" s="163"/>
      <c r="J290" s="192"/>
      <c r="K290" s="191"/>
      <c r="L290" s="191"/>
    </row>
    <row r="291" spans="1:12">
      <c r="A291" s="163"/>
      <c r="B291" s="163"/>
      <c r="C291" s="163"/>
      <c r="D291" s="163"/>
      <c r="E291" s="163"/>
      <c r="F291" s="163"/>
      <c r="G291" s="163"/>
      <c r="H291" s="163"/>
      <c r="I291" s="163"/>
      <c r="J291" s="192"/>
      <c r="K291" s="191"/>
      <c r="L291" s="191"/>
    </row>
    <row r="292" spans="1:12">
      <c r="A292" s="163"/>
      <c r="B292" s="163"/>
      <c r="C292" s="163"/>
      <c r="D292" s="163"/>
      <c r="E292" s="163"/>
      <c r="F292" s="163"/>
      <c r="G292" s="163"/>
      <c r="H292" s="163"/>
      <c r="I292" s="163"/>
      <c r="J292" s="192"/>
      <c r="K292" s="191"/>
      <c r="L292" s="191"/>
    </row>
    <row r="293" spans="1:12">
      <c r="A293" s="163"/>
      <c r="B293" s="163"/>
      <c r="C293" s="163"/>
      <c r="D293" s="163"/>
      <c r="E293" s="163"/>
      <c r="F293" s="163"/>
      <c r="G293" s="163"/>
      <c r="H293" s="163"/>
      <c r="I293" s="163"/>
      <c r="J293" s="192"/>
      <c r="K293" s="191"/>
      <c r="L293" s="191"/>
    </row>
    <row r="294" spans="1:12">
      <c r="A294" s="163"/>
      <c r="B294" s="163"/>
      <c r="C294" s="163"/>
      <c r="D294" s="163"/>
      <c r="E294" s="163"/>
      <c r="F294" s="163"/>
      <c r="G294" s="163"/>
      <c r="H294" s="163"/>
      <c r="I294" s="163"/>
      <c r="J294" s="192"/>
      <c r="K294" s="191"/>
      <c r="L294" s="191"/>
    </row>
    <row r="295" spans="1:12">
      <c r="A295" s="163"/>
      <c r="B295" s="163"/>
      <c r="C295" s="163"/>
      <c r="D295" s="163"/>
      <c r="E295" s="163"/>
      <c r="F295" s="163"/>
      <c r="G295" s="163"/>
      <c r="H295" s="163"/>
      <c r="I295" s="163"/>
      <c r="J295" s="192"/>
      <c r="K295" s="191"/>
      <c r="L295" s="191"/>
    </row>
    <row r="296" spans="1:12">
      <c r="A296" s="163"/>
      <c r="B296" s="163"/>
      <c r="C296" s="163"/>
      <c r="D296" s="163"/>
      <c r="E296" s="163"/>
      <c r="F296" s="163"/>
      <c r="G296" s="163"/>
      <c r="H296" s="163"/>
      <c r="I296" s="163"/>
      <c r="J296" s="192"/>
      <c r="K296" s="191"/>
      <c r="L296" s="191"/>
    </row>
    <row r="297" spans="1:12">
      <c r="A297" s="163"/>
      <c r="B297" s="163"/>
      <c r="C297" s="163"/>
      <c r="D297" s="163"/>
      <c r="E297" s="163"/>
      <c r="F297" s="163"/>
      <c r="G297" s="163"/>
      <c r="H297" s="163"/>
      <c r="I297" s="163"/>
      <c r="J297" s="192"/>
      <c r="K297" s="191"/>
      <c r="L297" s="191"/>
    </row>
    <row r="298" spans="1:12">
      <c r="A298" s="163"/>
      <c r="B298" s="163"/>
      <c r="C298" s="163"/>
      <c r="D298" s="163"/>
      <c r="E298" s="163"/>
      <c r="F298" s="163"/>
      <c r="G298" s="163"/>
      <c r="H298" s="163"/>
      <c r="I298" s="163"/>
      <c r="J298" s="192"/>
      <c r="K298" s="191"/>
      <c r="L298" s="191"/>
    </row>
    <row r="299" spans="1:12">
      <c r="A299" s="163"/>
      <c r="B299" s="163"/>
      <c r="C299" s="163"/>
      <c r="D299" s="163"/>
      <c r="E299" s="163"/>
      <c r="F299" s="163"/>
      <c r="G299" s="163"/>
      <c r="H299" s="163"/>
      <c r="I299" s="163"/>
      <c r="J299" s="192"/>
      <c r="K299" s="191"/>
      <c r="L299" s="191"/>
    </row>
    <row r="300" spans="1:12">
      <c r="A300" s="163"/>
      <c r="B300" s="163"/>
      <c r="C300" s="163"/>
      <c r="D300" s="163"/>
      <c r="E300" s="163"/>
      <c r="F300" s="163"/>
      <c r="G300" s="163"/>
      <c r="H300" s="163"/>
      <c r="I300" s="163"/>
      <c r="J300" s="192"/>
      <c r="K300" s="191"/>
      <c r="L300" s="191"/>
    </row>
    <row r="301" spans="1:12">
      <c r="A301" s="163"/>
      <c r="B301" s="163"/>
      <c r="C301" s="163"/>
      <c r="D301" s="163"/>
      <c r="E301" s="163"/>
      <c r="F301" s="163"/>
      <c r="G301" s="163"/>
      <c r="H301" s="163"/>
      <c r="I301" s="163"/>
      <c r="J301" s="192"/>
      <c r="K301" s="191"/>
      <c r="L301" s="191"/>
    </row>
    <row r="302" spans="1:12">
      <c r="A302" s="163"/>
      <c r="B302" s="163"/>
      <c r="C302" s="163"/>
      <c r="D302" s="163"/>
      <c r="E302" s="163"/>
      <c r="F302" s="163"/>
      <c r="G302" s="163"/>
      <c r="H302" s="163"/>
      <c r="I302" s="163"/>
      <c r="J302" s="192"/>
      <c r="K302" s="191"/>
      <c r="L302" s="191"/>
    </row>
    <row r="303" spans="1:12">
      <c r="A303" s="163"/>
      <c r="B303" s="163"/>
      <c r="C303" s="163"/>
      <c r="D303" s="163"/>
      <c r="E303" s="163"/>
      <c r="F303" s="163"/>
      <c r="G303" s="163"/>
      <c r="H303" s="163"/>
      <c r="I303" s="163"/>
      <c r="J303" s="192"/>
      <c r="K303" s="191"/>
      <c r="L303" s="191"/>
    </row>
    <row r="304" spans="1:12">
      <c r="A304" s="163"/>
      <c r="B304" s="163"/>
      <c r="C304" s="163"/>
      <c r="D304" s="163"/>
      <c r="E304" s="163"/>
      <c r="F304" s="163"/>
      <c r="G304" s="163"/>
      <c r="H304" s="163"/>
      <c r="I304" s="163"/>
      <c r="J304" s="192"/>
      <c r="K304" s="191"/>
      <c r="L304" s="191"/>
    </row>
    <row r="305" spans="1:12">
      <c r="A305" s="163"/>
      <c r="B305" s="163"/>
      <c r="C305" s="163"/>
      <c r="D305" s="163"/>
      <c r="E305" s="163"/>
      <c r="F305" s="163"/>
      <c r="G305" s="163"/>
      <c r="H305" s="163"/>
      <c r="I305" s="163"/>
      <c r="J305" s="192"/>
      <c r="K305" s="191"/>
      <c r="L305" s="191"/>
    </row>
    <row r="306" spans="1:12">
      <c r="A306" s="163"/>
      <c r="B306" s="163"/>
      <c r="C306" s="163"/>
      <c r="D306" s="163"/>
      <c r="E306" s="163"/>
      <c r="F306" s="163"/>
      <c r="G306" s="163"/>
      <c r="H306" s="163"/>
      <c r="I306" s="163"/>
      <c r="J306" s="192"/>
      <c r="K306" s="191"/>
      <c r="L306" s="191"/>
    </row>
    <row r="307" spans="1:12">
      <c r="A307" s="163"/>
      <c r="B307" s="163"/>
      <c r="C307" s="163"/>
      <c r="D307" s="163"/>
      <c r="E307" s="163"/>
      <c r="F307" s="163"/>
      <c r="G307" s="163"/>
      <c r="H307" s="163"/>
      <c r="I307" s="163"/>
      <c r="J307" s="192"/>
      <c r="K307" s="191"/>
      <c r="L307" s="191"/>
    </row>
    <row r="308" spans="1:12">
      <c r="A308" s="163"/>
      <c r="B308" s="163"/>
      <c r="C308" s="163"/>
      <c r="D308" s="163"/>
      <c r="E308" s="163"/>
      <c r="F308" s="163"/>
      <c r="G308" s="163"/>
      <c r="H308" s="163"/>
      <c r="I308" s="163"/>
      <c r="J308" s="192"/>
      <c r="K308" s="191"/>
      <c r="L308" s="191"/>
    </row>
    <row r="309" spans="1:12">
      <c r="A309" s="163"/>
      <c r="B309" s="163"/>
      <c r="C309" s="163"/>
      <c r="D309" s="163"/>
      <c r="E309" s="163"/>
      <c r="F309" s="163"/>
      <c r="G309" s="163"/>
      <c r="H309" s="163"/>
      <c r="I309" s="163"/>
      <c r="J309" s="192"/>
      <c r="K309" s="191"/>
      <c r="L309" s="191"/>
    </row>
    <row r="310" spans="1:12">
      <c r="A310" s="163"/>
      <c r="B310" s="163"/>
      <c r="C310" s="163"/>
      <c r="D310" s="163"/>
      <c r="E310" s="163"/>
      <c r="F310" s="163"/>
      <c r="G310" s="163"/>
      <c r="H310" s="163"/>
      <c r="I310" s="163"/>
      <c r="J310" s="192"/>
      <c r="K310" s="191"/>
      <c r="L310" s="191"/>
    </row>
    <row r="311" spans="1:12">
      <c r="A311" s="163"/>
      <c r="B311" s="163"/>
      <c r="C311" s="163"/>
      <c r="D311" s="163"/>
      <c r="E311" s="163"/>
      <c r="F311" s="163"/>
      <c r="G311" s="163"/>
      <c r="H311" s="163"/>
      <c r="I311" s="163"/>
      <c r="J311" s="192"/>
      <c r="K311" s="191"/>
      <c r="L311" s="191"/>
    </row>
    <row r="312" spans="1:12">
      <c r="A312" s="163"/>
      <c r="B312" s="163"/>
      <c r="C312" s="163"/>
      <c r="D312" s="163"/>
      <c r="E312" s="163"/>
      <c r="F312" s="163"/>
      <c r="G312" s="163"/>
      <c r="H312" s="163"/>
      <c r="I312" s="163"/>
      <c r="J312" s="192"/>
      <c r="K312" s="191"/>
      <c r="L312" s="191"/>
    </row>
    <row r="313" spans="1:12">
      <c r="A313" s="163"/>
      <c r="B313" s="163"/>
      <c r="C313" s="163"/>
      <c r="D313" s="163"/>
      <c r="E313" s="163"/>
      <c r="F313" s="163"/>
      <c r="G313" s="163"/>
      <c r="H313" s="163"/>
      <c r="I313" s="163"/>
      <c r="J313" s="192"/>
      <c r="K313" s="191"/>
      <c r="L313" s="191"/>
    </row>
    <row r="314" spans="1:12">
      <c r="A314" s="163"/>
      <c r="B314" s="163"/>
      <c r="C314" s="163"/>
      <c r="D314" s="163"/>
      <c r="E314" s="163"/>
      <c r="F314" s="163"/>
      <c r="G314" s="163"/>
      <c r="H314" s="163"/>
      <c r="I314" s="163"/>
      <c r="J314" s="192"/>
      <c r="K314" s="191"/>
      <c r="L314" s="191"/>
    </row>
    <row r="315" spans="1:12">
      <c r="A315" s="163"/>
      <c r="B315" s="163"/>
      <c r="C315" s="163"/>
      <c r="D315" s="163"/>
      <c r="E315" s="163"/>
      <c r="F315" s="163"/>
      <c r="G315" s="163"/>
      <c r="H315" s="163"/>
      <c r="I315" s="163"/>
      <c r="J315" s="192"/>
      <c r="K315" s="191"/>
      <c r="L315" s="191"/>
    </row>
    <row r="316" spans="1:12">
      <c r="A316" s="163"/>
      <c r="B316" s="163"/>
      <c r="C316" s="163"/>
      <c r="D316" s="163"/>
      <c r="E316" s="163"/>
      <c r="F316" s="163"/>
      <c r="G316" s="163"/>
      <c r="H316" s="163"/>
      <c r="I316" s="163"/>
      <c r="J316" s="192"/>
      <c r="K316" s="191"/>
      <c r="L316" s="191"/>
    </row>
    <row r="317" spans="1:12">
      <c r="A317" s="163"/>
      <c r="B317" s="163"/>
      <c r="C317" s="163"/>
      <c r="D317" s="163"/>
      <c r="E317" s="163"/>
      <c r="F317" s="163"/>
      <c r="G317" s="163"/>
      <c r="H317" s="163"/>
      <c r="I317" s="163"/>
      <c r="J317" s="192"/>
      <c r="K317" s="191"/>
      <c r="L317" s="191"/>
    </row>
    <row r="318" spans="1:12">
      <c r="A318" s="163"/>
      <c r="B318" s="163"/>
      <c r="C318" s="163"/>
      <c r="D318" s="163"/>
      <c r="E318" s="163"/>
      <c r="F318" s="163"/>
      <c r="G318" s="163"/>
      <c r="H318" s="163"/>
      <c r="I318" s="163"/>
      <c r="J318" s="192"/>
      <c r="K318" s="191"/>
      <c r="L318" s="191"/>
    </row>
    <row r="319" spans="1:12">
      <c r="A319" s="163"/>
      <c r="B319" s="163"/>
      <c r="C319" s="163"/>
      <c r="D319" s="163"/>
      <c r="E319" s="163"/>
      <c r="F319" s="163"/>
      <c r="G319" s="163"/>
      <c r="H319" s="163"/>
      <c r="I319" s="163"/>
      <c r="J319" s="192"/>
      <c r="K319" s="191"/>
      <c r="L319" s="191"/>
    </row>
    <row r="320" spans="1:12">
      <c r="A320" s="163"/>
      <c r="B320" s="163"/>
      <c r="C320" s="163"/>
      <c r="D320" s="163"/>
      <c r="E320" s="163"/>
      <c r="F320" s="163"/>
      <c r="G320" s="163"/>
      <c r="H320" s="163"/>
      <c r="I320" s="163"/>
      <c r="J320" s="192"/>
      <c r="K320" s="191"/>
      <c r="L320" s="191"/>
    </row>
    <row r="321" spans="1:12">
      <c r="A321" s="163"/>
      <c r="B321" s="163"/>
      <c r="C321" s="163"/>
      <c r="D321" s="163"/>
      <c r="E321" s="163"/>
      <c r="F321" s="163"/>
      <c r="G321" s="163"/>
      <c r="H321" s="163"/>
      <c r="I321" s="163"/>
      <c r="J321" s="192"/>
      <c r="K321" s="191"/>
      <c r="L321" s="191"/>
    </row>
    <row r="322" spans="1:12">
      <c r="A322" s="163"/>
      <c r="B322" s="163"/>
      <c r="C322" s="163"/>
      <c r="D322" s="163"/>
      <c r="E322" s="163"/>
      <c r="F322" s="163"/>
      <c r="G322" s="163"/>
      <c r="H322" s="163"/>
      <c r="I322" s="163"/>
      <c r="J322" s="192"/>
      <c r="K322" s="191"/>
      <c r="L322" s="191"/>
    </row>
    <row r="323" spans="1:12">
      <c r="A323" s="163"/>
      <c r="B323" s="163"/>
      <c r="C323" s="163"/>
      <c r="D323" s="163"/>
      <c r="E323" s="163"/>
      <c r="F323" s="163"/>
      <c r="G323" s="163"/>
      <c r="H323" s="163"/>
      <c r="I323" s="163"/>
      <c r="J323" s="192"/>
      <c r="K323" s="191"/>
      <c r="L323" s="191"/>
    </row>
    <row r="324" spans="1:12">
      <c r="A324" s="163"/>
      <c r="B324" s="163"/>
      <c r="C324" s="163"/>
      <c r="D324" s="163"/>
      <c r="E324" s="163"/>
      <c r="F324" s="163"/>
      <c r="G324" s="163"/>
      <c r="H324" s="163"/>
      <c r="I324" s="163"/>
      <c r="J324" s="192"/>
      <c r="K324" s="191"/>
      <c r="L324" s="191"/>
    </row>
    <row r="325" spans="1:12">
      <c r="A325" s="163"/>
      <c r="B325" s="163"/>
      <c r="C325" s="163"/>
      <c r="D325" s="163"/>
      <c r="E325" s="163"/>
      <c r="F325" s="163"/>
      <c r="G325" s="163"/>
      <c r="H325" s="163"/>
      <c r="I325" s="163"/>
      <c r="J325" s="192"/>
      <c r="K325" s="191"/>
      <c r="L325" s="191"/>
    </row>
    <row r="326" spans="1:12">
      <c r="A326" s="163"/>
      <c r="B326" s="163"/>
      <c r="C326" s="163"/>
      <c r="D326" s="163"/>
      <c r="E326" s="163"/>
      <c r="F326" s="163"/>
      <c r="G326" s="163"/>
      <c r="H326" s="163"/>
      <c r="I326" s="163"/>
      <c r="J326" s="192"/>
      <c r="K326" s="191"/>
      <c r="L326" s="191"/>
    </row>
    <row r="327" spans="1:12">
      <c r="A327" s="163"/>
      <c r="B327" s="163"/>
      <c r="C327" s="163"/>
      <c r="D327" s="163"/>
      <c r="E327" s="163"/>
      <c r="F327" s="163"/>
      <c r="G327" s="163"/>
      <c r="H327" s="163"/>
      <c r="I327" s="163"/>
      <c r="J327" s="192"/>
      <c r="K327" s="191"/>
      <c r="L327" s="191"/>
    </row>
    <row r="328" spans="1:12">
      <c r="A328" s="163"/>
      <c r="B328" s="163"/>
      <c r="C328" s="163"/>
      <c r="D328" s="163"/>
      <c r="E328" s="163"/>
      <c r="F328" s="163"/>
      <c r="G328" s="163"/>
      <c r="H328" s="163"/>
      <c r="I328" s="163"/>
      <c r="J328" s="192"/>
      <c r="K328" s="191"/>
      <c r="L328" s="191"/>
    </row>
    <row r="329" spans="1:12">
      <c r="A329" s="163"/>
      <c r="B329" s="163"/>
      <c r="C329" s="163"/>
      <c r="D329" s="163"/>
      <c r="E329" s="163"/>
      <c r="F329" s="163"/>
      <c r="G329" s="163"/>
      <c r="H329" s="163"/>
      <c r="I329" s="163"/>
      <c r="J329" s="192"/>
      <c r="K329" s="191"/>
      <c r="L329" s="191"/>
    </row>
    <row r="330" spans="1:12">
      <c r="A330" s="163"/>
      <c r="B330" s="163"/>
      <c r="C330" s="163"/>
      <c r="D330" s="163"/>
      <c r="E330" s="163"/>
      <c r="F330" s="163"/>
      <c r="G330" s="163"/>
      <c r="H330" s="163"/>
      <c r="I330" s="163"/>
      <c r="J330" s="192"/>
      <c r="K330" s="191"/>
      <c r="L330" s="191"/>
    </row>
    <row r="331" spans="1:12">
      <c r="A331" s="163"/>
      <c r="B331" s="163"/>
      <c r="C331" s="163"/>
      <c r="D331" s="163"/>
      <c r="E331" s="163"/>
      <c r="F331" s="163"/>
      <c r="G331" s="163"/>
      <c r="H331" s="163"/>
      <c r="I331" s="163"/>
      <c r="J331" s="192"/>
      <c r="K331" s="191"/>
      <c r="L331" s="191"/>
    </row>
    <row r="332" spans="1:12">
      <c r="A332" s="163"/>
      <c r="B332" s="163"/>
      <c r="C332" s="163"/>
      <c r="D332" s="163"/>
      <c r="E332" s="163"/>
      <c r="F332" s="163"/>
      <c r="G332" s="163"/>
      <c r="H332" s="163"/>
      <c r="I332" s="163"/>
      <c r="J332" s="192"/>
      <c r="K332" s="191"/>
      <c r="L332" s="191"/>
    </row>
    <row r="333" spans="1:12">
      <c r="A333" s="163"/>
      <c r="B333" s="163"/>
      <c r="C333" s="163"/>
      <c r="D333" s="163"/>
      <c r="E333" s="163"/>
      <c r="F333" s="163"/>
      <c r="G333" s="163"/>
      <c r="H333" s="163"/>
      <c r="I333" s="163"/>
      <c r="J333" s="192"/>
      <c r="K333" s="191"/>
      <c r="L333" s="191"/>
    </row>
    <row r="334" spans="1:12">
      <c r="A334" s="163"/>
      <c r="B334" s="163"/>
      <c r="C334" s="163"/>
      <c r="D334" s="163"/>
      <c r="E334" s="163"/>
      <c r="F334" s="163"/>
      <c r="G334" s="163"/>
      <c r="H334" s="163"/>
      <c r="I334" s="163"/>
      <c r="J334" s="192"/>
      <c r="K334" s="191"/>
      <c r="L334" s="191"/>
    </row>
    <row r="335" spans="1:12">
      <c r="A335" s="163"/>
      <c r="B335" s="163"/>
      <c r="C335" s="163"/>
      <c r="D335" s="163"/>
      <c r="E335" s="163"/>
      <c r="F335" s="163"/>
      <c r="G335" s="163"/>
      <c r="H335" s="163"/>
      <c r="I335" s="163"/>
      <c r="J335" s="192"/>
      <c r="K335" s="191"/>
      <c r="L335" s="191"/>
    </row>
    <row r="336" spans="1:12">
      <c r="A336" s="163"/>
      <c r="B336" s="163"/>
      <c r="C336" s="163"/>
      <c r="D336" s="163"/>
      <c r="E336" s="163"/>
      <c r="F336" s="163"/>
      <c r="G336" s="163"/>
      <c r="H336" s="163"/>
      <c r="I336" s="163"/>
      <c r="J336" s="192"/>
      <c r="K336" s="191"/>
      <c r="L336" s="191"/>
    </row>
    <row r="337" spans="1:12">
      <c r="A337" s="163"/>
      <c r="B337" s="163"/>
      <c r="C337" s="163"/>
      <c r="D337" s="163"/>
      <c r="E337" s="163"/>
      <c r="F337" s="163"/>
      <c r="G337" s="163"/>
      <c r="H337" s="163"/>
      <c r="I337" s="163"/>
      <c r="J337" s="192"/>
      <c r="K337" s="191"/>
      <c r="L337" s="191"/>
    </row>
    <row r="338" spans="1:12">
      <c r="A338" s="163"/>
      <c r="B338" s="163"/>
      <c r="C338" s="163"/>
      <c r="D338" s="163"/>
      <c r="E338" s="163"/>
      <c r="F338" s="163"/>
      <c r="G338" s="163"/>
      <c r="H338" s="163"/>
      <c r="I338" s="163"/>
      <c r="J338" s="192"/>
      <c r="K338" s="191"/>
      <c r="L338" s="191"/>
    </row>
    <row r="339" spans="1:12">
      <c r="A339" s="163"/>
      <c r="B339" s="163"/>
      <c r="C339" s="163"/>
      <c r="D339" s="163"/>
      <c r="E339" s="163"/>
      <c r="F339" s="163"/>
      <c r="G339" s="163"/>
      <c r="H339" s="163"/>
      <c r="I339" s="163"/>
      <c r="J339" s="192"/>
      <c r="K339" s="191"/>
      <c r="L339" s="191"/>
    </row>
    <row r="340" spans="1:12">
      <c r="A340" s="163"/>
      <c r="B340" s="163"/>
      <c r="C340" s="163"/>
      <c r="D340" s="163"/>
      <c r="E340" s="163"/>
      <c r="F340" s="163"/>
      <c r="G340" s="163"/>
      <c r="H340" s="163"/>
      <c r="I340" s="163"/>
      <c r="J340" s="192"/>
      <c r="K340" s="191"/>
      <c r="L340" s="191"/>
    </row>
    <row r="341" spans="1:12">
      <c r="A341" s="163"/>
      <c r="B341" s="163"/>
      <c r="C341" s="163"/>
      <c r="D341" s="163"/>
      <c r="E341" s="163"/>
      <c r="F341" s="163"/>
      <c r="G341" s="163"/>
      <c r="H341" s="163"/>
      <c r="I341" s="163"/>
      <c r="J341" s="192"/>
      <c r="K341" s="191"/>
      <c r="L341" s="191"/>
    </row>
    <row r="342" spans="1:12">
      <c r="A342" s="163"/>
      <c r="B342" s="163"/>
      <c r="C342" s="163"/>
      <c r="D342" s="163"/>
      <c r="E342" s="163"/>
      <c r="F342" s="163"/>
      <c r="G342" s="163"/>
      <c r="H342" s="163"/>
      <c r="I342" s="163"/>
      <c r="J342" s="192"/>
      <c r="K342" s="191"/>
      <c r="L342" s="191"/>
    </row>
    <row r="343" spans="1:12">
      <c r="A343" s="163"/>
      <c r="B343" s="163"/>
      <c r="C343" s="163"/>
      <c r="D343" s="163"/>
      <c r="E343" s="163"/>
      <c r="F343" s="163"/>
      <c r="G343" s="163"/>
      <c r="H343" s="163"/>
      <c r="I343" s="163"/>
      <c r="J343" s="192"/>
      <c r="K343" s="191"/>
      <c r="L343" s="191"/>
    </row>
    <row r="344" spans="1:12">
      <c r="A344" s="163"/>
      <c r="B344" s="163"/>
      <c r="C344" s="163"/>
      <c r="D344" s="163"/>
      <c r="E344" s="163"/>
      <c r="F344" s="163"/>
      <c r="G344" s="163"/>
      <c r="H344" s="163"/>
      <c r="I344" s="163"/>
      <c r="J344" s="192"/>
      <c r="K344" s="191"/>
      <c r="L344" s="191"/>
    </row>
    <row r="345" spans="1:12">
      <c r="A345" s="163"/>
      <c r="B345" s="163"/>
      <c r="C345" s="163"/>
      <c r="D345" s="163"/>
      <c r="E345" s="163"/>
      <c r="F345" s="163"/>
      <c r="G345" s="163"/>
      <c r="H345" s="163"/>
      <c r="I345" s="163"/>
      <c r="J345" s="192"/>
      <c r="K345" s="191"/>
      <c r="L345" s="191"/>
    </row>
    <row r="346" spans="1:12">
      <c r="A346" s="163"/>
      <c r="B346" s="163"/>
      <c r="C346" s="163"/>
      <c r="D346" s="163"/>
      <c r="E346" s="163"/>
      <c r="F346" s="163"/>
      <c r="G346" s="163"/>
      <c r="H346" s="163"/>
      <c r="I346" s="163"/>
      <c r="J346" s="192"/>
      <c r="K346" s="191"/>
      <c r="L346" s="191"/>
    </row>
    <row r="347" spans="1:12">
      <c r="A347" s="163"/>
      <c r="B347" s="163"/>
      <c r="C347" s="163"/>
      <c r="D347" s="163"/>
      <c r="E347" s="163"/>
      <c r="F347" s="163"/>
      <c r="G347" s="163"/>
      <c r="H347" s="163"/>
      <c r="I347" s="163"/>
      <c r="J347" s="192"/>
      <c r="K347" s="191"/>
      <c r="L347" s="191"/>
    </row>
    <row r="348" spans="1:12">
      <c r="A348" s="163"/>
      <c r="B348" s="163"/>
      <c r="C348" s="163"/>
      <c r="D348" s="163"/>
      <c r="E348" s="163"/>
      <c r="F348" s="163"/>
      <c r="G348" s="163"/>
      <c r="H348" s="163"/>
      <c r="I348" s="163"/>
      <c r="J348" s="192"/>
      <c r="K348" s="191"/>
      <c r="L348" s="191"/>
    </row>
    <row r="349" spans="1:12">
      <c r="A349" s="163"/>
      <c r="B349" s="163"/>
      <c r="C349" s="163"/>
      <c r="D349" s="163"/>
      <c r="E349" s="163"/>
      <c r="F349" s="163"/>
      <c r="G349" s="163"/>
      <c r="H349" s="163"/>
      <c r="I349" s="163"/>
      <c r="J349" s="192"/>
      <c r="K349" s="191"/>
      <c r="L349" s="191"/>
    </row>
    <row r="350" spans="1:12">
      <c r="A350" s="163"/>
      <c r="B350" s="163"/>
      <c r="C350" s="163"/>
      <c r="D350" s="163"/>
      <c r="E350" s="163"/>
      <c r="F350" s="163"/>
      <c r="G350" s="163"/>
      <c r="H350" s="163"/>
      <c r="I350" s="163"/>
      <c r="J350" s="192"/>
      <c r="K350" s="191"/>
      <c r="L350" s="191"/>
    </row>
    <row r="351" spans="1:12">
      <c r="A351" s="163"/>
      <c r="B351" s="163"/>
      <c r="C351" s="163"/>
      <c r="D351" s="163"/>
      <c r="E351" s="163"/>
      <c r="F351" s="163"/>
      <c r="G351" s="163"/>
      <c r="H351" s="163"/>
      <c r="I351" s="163"/>
      <c r="J351" s="192"/>
      <c r="K351" s="191"/>
      <c r="L351" s="191"/>
    </row>
    <row r="352" spans="1:12">
      <c r="A352" s="163"/>
      <c r="B352" s="163"/>
      <c r="C352" s="163"/>
      <c r="D352" s="163"/>
      <c r="E352" s="163"/>
      <c r="F352" s="163"/>
      <c r="G352" s="163"/>
      <c r="H352" s="163"/>
      <c r="I352" s="163"/>
      <c r="J352" s="192"/>
      <c r="K352" s="191"/>
      <c r="L352" s="191"/>
    </row>
    <row r="353" spans="1:12">
      <c r="A353" s="163"/>
      <c r="B353" s="163"/>
      <c r="C353" s="163"/>
      <c r="D353" s="163"/>
      <c r="E353" s="163"/>
      <c r="F353" s="163"/>
      <c r="G353" s="163"/>
      <c r="H353" s="163"/>
      <c r="I353" s="163"/>
      <c r="J353" s="192"/>
      <c r="K353" s="191"/>
      <c r="L353" s="191"/>
    </row>
    <row r="354" spans="1:12">
      <c r="A354" s="163"/>
      <c r="B354" s="163"/>
      <c r="C354" s="163"/>
      <c r="D354" s="163"/>
      <c r="E354" s="163"/>
      <c r="F354" s="163"/>
      <c r="G354" s="163"/>
      <c r="H354" s="163"/>
      <c r="I354" s="163"/>
      <c r="J354" s="192"/>
      <c r="K354" s="191"/>
      <c r="L354" s="191"/>
    </row>
    <row r="355" spans="1:12">
      <c r="A355" s="163"/>
      <c r="B355" s="163"/>
      <c r="C355" s="163"/>
      <c r="D355" s="163"/>
      <c r="E355" s="163"/>
      <c r="F355" s="163"/>
      <c r="G355" s="163"/>
      <c r="H355" s="163"/>
      <c r="I355" s="163"/>
      <c r="J355" s="192"/>
      <c r="K355" s="191"/>
      <c r="L355" s="191"/>
    </row>
    <row r="356" spans="1:12">
      <c r="A356" s="163"/>
      <c r="B356" s="163"/>
      <c r="C356" s="163"/>
      <c r="D356" s="163"/>
      <c r="E356" s="163"/>
      <c r="F356" s="163"/>
      <c r="G356" s="163"/>
      <c r="H356" s="163"/>
      <c r="I356" s="163"/>
      <c r="J356" s="192"/>
      <c r="K356" s="191"/>
      <c r="L356" s="191"/>
    </row>
    <row r="357" spans="1:12">
      <c r="A357" s="163"/>
      <c r="B357" s="163"/>
      <c r="C357" s="163"/>
      <c r="D357" s="163"/>
      <c r="E357" s="163"/>
      <c r="F357" s="163"/>
      <c r="G357" s="163"/>
      <c r="H357" s="163"/>
      <c r="I357" s="163"/>
      <c r="J357" s="192"/>
      <c r="K357" s="191"/>
      <c r="L357" s="191"/>
    </row>
    <row r="358" spans="1:12">
      <c r="A358" s="163"/>
      <c r="B358" s="163"/>
      <c r="C358" s="163"/>
      <c r="D358" s="163"/>
      <c r="E358" s="163"/>
      <c r="F358" s="163"/>
      <c r="G358" s="163"/>
      <c r="H358" s="163"/>
      <c r="I358" s="163"/>
      <c r="J358" s="192"/>
      <c r="K358" s="191"/>
      <c r="L358" s="191"/>
    </row>
    <row r="359" spans="1:12">
      <c r="A359" s="163"/>
      <c r="B359" s="163"/>
      <c r="C359" s="163"/>
      <c r="D359" s="163"/>
      <c r="E359" s="163"/>
      <c r="F359" s="163"/>
      <c r="G359" s="163"/>
      <c r="H359" s="163"/>
      <c r="I359" s="163"/>
      <c r="J359" s="192"/>
      <c r="K359" s="191"/>
      <c r="L359" s="191"/>
    </row>
    <row r="360" spans="1:12">
      <c r="A360" s="163"/>
      <c r="B360" s="163"/>
      <c r="C360" s="163"/>
      <c r="D360" s="163"/>
      <c r="E360" s="163"/>
      <c r="F360" s="163"/>
      <c r="G360" s="163"/>
      <c r="H360" s="163"/>
      <c r="I360" s="163"/>
      <c r="J360" s="192"/>
      <c r="K360" s="191"/>
      <c r="L360" s="191"/>
    </row>
    <row r="361" spans="1:12">
      <c r="A361" s="163"/>
      <c r="B361" s="163"/>
      <c r="C361" s="163"/>
      <c r="D361" s="163"/>
      <c r="E361" s="163"/>
      <c r="F361" s="163"/>
      <c r="G361" s="163"/>
      <c r="H361" s="163"/>
      <c r="I361" s="163"/>
      <c r="J361" s="192"/>
      <c r="K361" s="191"/>
      <c r="L361" s="191"/>
    </row>
    <row r="362" spans="1:12">
      <c r="A362" s="163"/>
      <c r="B362" s="163"/>
      <c r="C362" s="163"/>
      <c r="D362" s="163"/>
      <c r="E362" s="163"/>
      <c r="F362" s="163"/>
      <c r="G362" s="163"/>
      <c r="H362" s="163"/>
      <c r="I362" s="163"/>
      <c r="J362" s="192"/>
      <c r="K362" s="191"/>
      <c r="L362" s="191"/>
    </row>
    <row r="363" spans="1:12">
      <c r="A363" s="163"/>
      <c r="B363" s="163"/>
      <c r="C363" s="163"/>
      <c r="D363" s="163"/>
      <c r="E363" s="163"/>
      <c r="F363" s="163"/>
      <c r="G363" s="163"/>
      <c r="H363" s="163"/>
      <c r="I363" s="163"/>
      <c r="J363" s="192"/>
      <c r="K363" s="191"/>
      <c r="L363" s="191"/>
    </row>
    <row r="364" spans="1:12">
      <c r="A364" s="163"/>
      <c r="B364" s="163"/>
      <c r="C364" s="163"/>
      <c r="D364" s="163"/>
      <c r="E364" s="163"/>
      <c r="F364" s="163"/>
      <c r="G364" s="163"/>
      <c r="H364" s="163"/>
      <c r="I364" s="163"/>
      <c r="J364" s="192"/>
      <c r="K364" s="191"/>
      <c r="L364" s="191"/>
    </row>
    <row r="365" spans="1:12">
      <c r="A365" s="163"/>
      <c r="B365" s="163"/>
      <c r="C365" s="163"/>
      <c r="D365" s="163"/>
      <c r="E365" s="163"/>
      <c r="F365" s="163"/>
      <c r="G365" s="163"/>
      <c r="H365" s="163"/>
      <c r="I365" s="163"/>
      <c r="J365" s="192"/>
      <c r="K365" s="191"/>
      <c r="L365" s="191"/>
    </row>
    <row r="366" spans="1:12">
      <c r="A366" s="163"/>
      <c r="B366" s="163"/>
      <c r="C366" s="163"/>
      <c r="D366" s="163"/>
      <c r="E366" s="163"/>
      <c r="F366" s="163"/>
      <c r="G366" s="163"/>
      <c r="H366" s="163"/>
      <c r="I366" s="163"/>
      <c r="J366" s="192"/>
      <c r="K366" s="191"/>
      <c r="L366" s="191"/>
    </row>
    <row r="367" spans="1:12">
      <c r="A367" s="163"/>
      <c r="B367" s="163"/>
      <c r="C367" s="163"/>
      <c r="D367" s="163"/>
      <c r="E367" s="163"/>
      <c r="F367" s="163"/>
      <c r="G367" s="163"/>
      <c r="H367" s="163"/>
      <c r="I367" s="163"/>
      <c r="J367" s="192"/>
      <c r="K367" s="191"/>
      <c r="L367" s="191"/>
    </row>
    <row r="368" spans="1:12">
      <c r="A368" s="163"/>
      <c r="B368" s="163"/>
      <c r="C368" s="163"/>
      <c r="D368" s="163"/>
      <c r="E368" s="163"/>
      <c r="F368" s="163"/>
      <c r="G368" s="163"/>
      <c r="H368" s="163"/>
      <c r="I368" s="163"/>
      <c r="J368" s="192"/>
      <c r="K368" s="191"/>
      <c r="L368" s="191"/>
    </row>
    <row r="369" spans="1:12">
      <c r="A369" s="163"/>
      <c r="B369" s="163"/>
      <c r="C369" s="163"/>
      <c r="D369" s="163"/>
      <c r="E369" s="163"/>
      <c r="F369" s="163"/>
      <c r="G369" s="163"/>
      <c r="H369" s="163"/>
      <c r="I369" s="163"/>
      <c r="J369" s="192"/>
      <c r="K369" s="191"/>
      <c r="L369" s="191"/>
    </row>
    <row r="370" spans="1:12">
      <c r="A370" s="163"/>
      <c r="B370" s="163"/>
      <c r="C370" s="163"/>
      <c r="D370" s="163"/>
      <c r="E370" s="163"/>
      <c r="F370" s="163"/>
      <c r="G370" s="163"/>
      <c r="H370" s="163"/>
      <c r="I370" s="163"/>
      <c r="J370" s="192"/>
      <c r="K370" s="191"/>
      <c r="L370" s="191"/>
    </row>
    <row r="371" spans="1:12">
      <c r="A371" s="163"/>
      <c r="B371" s="163"/>
      <c r="C371" s="163"/>
      <c r="D371" s="163"/>
      <c r="E371" s="163"/>
      <c r="F371" s="163"/>
      <c r="G371" s="163"/>
      <c r="H371" s="163"/>
      <c r="I371" s="163"/>
      <c r="J371" s="192"/>
      <c r="K371" s="191"/>
      <c r="L371" s="191"/>
    </row>
    <row r="372" spans="1:12">
      <c r="A372" s="163"/>
      <c r="B372" s="163"/>
      <c r="C372" s="163"/>
      <c r="D372" s="163"/>
      <c r="E372" s="163"/>
      <c r="F372" s="163"/>
      <c r="G372" s="163"/>
      <c r="H372" s="163"/>
      <c r="I372" s="163"/>
      <c r="J372" s="192"/>
      <c r="K372" s="191"/>
      <c r="L372" s="191"/>
    </row>
    <row r="373" spans="1:12">
      <c r="A373" s="163"/>
      <c r="B373" s="163"/>
      <c r="C373" s="163"/>
      <c r="D373" s="163"/>
      <c r="E373" s="163"/>
      <c r="F373" s="163"/>
      <c r="G373" s="163"/>
      <c r="H373" s="163"/>
      <c r="I373" s="163"/>
      <c r="J373" s="192"/>
      <c r="K373" s="191"/>
      <c r="L373" s="191"/>
    </row>
    <row r="374" spans="1:12">
      <c r="A374" s="163"/>
      <c r="B374" s="163"/>
      <c r="C374" s="163"/>
      <c r="D374" s="163"/>
      <c r="E374" s="163"/>
      <c r="F374" s="163"/>
      <c r="G374" s="163"/>
      <c r="H374" s="163"/>
      <c r="I374" s="163"/>
      <c r="J374" s="192"/>
      <c r="K374" s="191"/>
      <c r="L374" s="191"/>
    </row>
    <row r="375" spans="1:12">
      <c r="A375" s="163"/>
      <c r="B375" s="163"/>
      <c r="C375" s="163"/>
      <c r="D375" s="163"/>
      <c r="E375" s="163"/>
      <c r="F375" s="163"/>
      <c r="G375" s="163"/>
      <c r="H375" s="163"/>
      <c r="I375" s="163"/>
      <c r="J375" s="192"/>
      <c r="K375" s="191"/>
      <c r="L375" s="191"/>
    </row>
    <row r="376" spans="1:12">
      <c r="A376" s="163"/>
      <c r="B376" s="163"/>
      <c r="C376" s="163"/>
      <c r="D376" s="163"/>
      <c r="E376" s="163"/>
      <c r="F376" s="163"/>
      <c r="G376" s="163"/>
      <c r="H376" s="163"/>
      <c r="I376" s="163"/>
      <c r="J376" s="192"/>
      <c r="K376" s="191"/>
      <c r="L376" s="191"/>
    </row>
    <row r="377" spans="1:12">
      <c r="A377" s="163"/>
      <c r="B377" s="163"/>
      <c r="C377" s="163"/>
      <c r="D377" s="163"/>
      <c r="E377" s="163"/>
      <c r="F377" s="163"/>
      <c r="G377" s="163"/>
      <c r="H377" s="163"/>
      <c r="I377" s="163"/>
      <c r="J377" s="192"/>
      <c r="K377" s="191"/>
      <c r="L377" s="191"/>
    </row>
    <row r="378" spans="1:12">
      <c r="A378" s="163"/>
      <c r="B378" s="163"/>
      <c r="C378" s="163"/>
      <c r="D378" s="163"/>
      <c r="E378" s="163"/>
      <c r="F378" s="163"/>
      <c r="G378" s="163"/>
      <c r="H378" s="163"/>
      <c r="I378" s="163"/>
      <c r="J378" s="192"/>
      <c r="K378" s="191"/>
      <c r="L378" s="191"/>
    </row>
    <row r="379" spans="1:12">
      <c r="A379" s="163"/>
      <c r="B379" s="163"/>
      <c r="C379" s="163"/>
      <c r="D379" s="163"/>
      <c r="E379" s="163"/>
      <c r="F379" s="163"/>
      <c r="G379" s="163"/>
      <c r="H379" s="163"/>
      <c r="I379" s="163"/>
      <c r="J379" s="192"/>
      <c r="K379" s="191"/>
      <c r="L379" s="191"/>
    </row>
    <row r="380" spans="1:12">
      <c r="A380" s="163"/>
      <c r="B380" s="163"/>
      <c r="C380" s="163"/>
      <c r="D380" s="163"/>
      <c r="E380" s="163"/>
      <c r="F380" s="163"/>
      <c r="G380" s="163"/>
      <c r="H380" s="163"/>
      <c r="I380" s="163"/>
      <c r="J380" s="192"/>
      <c r="K380" s="191"/>
      <c r="L380" s="191"/>
    </row>
    <row r="381" spans="1:12">
      <c r="A381" s="163"/>
      <c r="B381" s="163"/>
      <c r="C381" s="163"/>
      <c r="D381" s="163"/>
      <c r="E381" s="163"/>
      <c r="F381" s="163"/>
      <c r="G381" s="163"/>
      <c r="H381" s="163"/>
      <c r="I381" s="163"/>
      <c r="J381" s="192"/>
      <c r="K381" s="191"/>
      <c r="L381" s="191"/>
    </row>
    <row r="382" spans="1:12">
      <c r="A382" s="163"/>
      <c r="B382" s="163"/>
      <c r="C382" s="163"/>
      <c r="D382" s="163"/>
      <c r="E382" s="163"/>
      <c r="F382" s="163"/>
      <c r="G382" s="163"/>
      <c r="H382" s="163"/>
      <c r="I382" s="163"/>
      <c r="J382" s="192"/>
      <c r="K382" s="191"/>
      <c r="L382" s="191"/>
    </row>
    <row r="383" spans="1:12">
      <c r="A383" s="163"/>
      <c r="B383" s="163"/>
      <c r="C383" s="163"/>
      <c r="D383" s="163"/>
      <c r="E383" s="163"/>
      <c r="F383" s="163"/>
      <c r="G383" s="163"/>
      <c r="H383" s="163"/>
      <c r="I383" s="163"/>
      <c r="J383" s="192"/>
      <c r="K383" s="191"/>
      <c r="L383" s="191"/>
    </row>
    <row r="384" spans="1:12">
      <c r="A384" s="163"/>
      <c r="B384" s="163"/>
      <c r="C384" s="163"/>
      <c r="D384" s="163"/>
      <c r="E384" s="163"/>
      <c r="F384" s="163"/>
      <c r="G384" s="163"/>
      <c r="H384" s="163"/>
      <c r="I384" s="163"/>
      <c r="J384" s="192"/>
      <c r="K384" s="191"/>
      <c r="L384" s="191"/>
    </row>
    <row r="385" spans="1:12">
      <c r="A385" s="163"/>
      <c r="B385" s="163"/>
      <c r="C385" s="163"/>
      <c r="D385" s="163"/>
      <c r="E385" s="163"/>
      <c r="F385" s="163"/>
      <c r="G385" s="163"/>
      <c r="H385" s="163"/>
      <c r="I385" s="163"/>
      <c r="J385" s="192"/>
      <c r="K385" s="191"/>
      <c r="L385" s="191"/>
    </row>
    <row r="386" spans="1:12">
      <c r="A386" s="163"/>
      <c r="B386" s="163"/>
      <c r="C386" s="163"/>
      <c r="D386" s="163"/>
      <c r="E386" s="163"/>
      <c r="F386" s="163"/>
      <c r="G386" s="163"/>
      <c r="H386" s="163"/>
      <c r="I386" s="163"/>
      <c r="J386" s="192"/>
      <c r="K386" s="191"/>
      <c r="L386" s="191"/>
    </row>
    <row r="387" spans="1:12">
      <c r="A387" s="163"/>
      <c r="B387" s="163"/>
      <c r="C387" s="163"/>
      <c r="D387" s="163"/>
      <c r="E387" s="163"/>
      <c r="F387" s="163"/>
      <c r="G387" s="163"/>
      <c r="H387" s="163"/>
      <c r="I387" s="163"/>
      <c r="J387" s="192"/>
      <c r="K387" s="191"/>
      <c r="L387" s="191"/>
    </row>
    <row r="388" spans="1:12">
      <c r="A388" s="163"/>
      <c r="B388" s="163"/>
      <c r="C388" s="163"/>
      <c r="D388" s="163"/>
      <c r="E388" s="163"/>
      <c r="F388" s="163"/>
      <c r="G388" s="163"/>
      <c r="H388" s="163"/>
      <c r="I388" s="163"/>
      <c r="J388" s="192"/>
      <c r="K388" s="191"/>
      <c r="L388" s="191"/>
    </row>
    <row r="389" spans="1:12">
      <c r="A389" s="163"/>
      <c r="B389" s="163"/>
      <c r="C389" s="163"/>
      <c r="D389" s="163"/>
      <c r="E389" s="163"/>
      <c r="F389" s="163"/>
      <c r="G389" s="163"/>
      <c r="H389" s="163"/>
      <c r="I389" s="163"/>
      <c r="J389" s="192"/>
      <c r="K389" s="191"/>
      <c r="L389" s="191"/>
    </row>
    <row r="390" spans="1:12">
      <c r="A390" s="163"/>
      <c r="B390" s="163"/>
      <c r="C390" s="163"/>
      <c r="D390" s="163"/>
      <c r="E390" s="163"/>
      <c r="F390" s="163"/>
      <c r="G390" s="163"/>
      <c r="H390" s="163"/>
      <c r="I390" s="163"/>
      <c r="J390" s="192"/>
      <c r="K390" s="191"/>
      <c r="L390" s="191"/>
    </row>
    <row r="391" spans="1:12">
      <c r="A391" s="163"/>
      <c r="B391" s="163"/>
      <c r="C391" s="163"/>
      <c r="D391" s="163"/>
      <c r="E391" s="163"/>
      <c r="F391" s="163"/>
      <c r="G391" s="163"/>
      <c r="H391" s="163"/>
      <c r="I391" s="163"/>
      <c r="J391" s="192"/>
      <c r="K391" s="191"/>
      <c r="L391" s="191"/>
    </row>
    <row r="392" spans="1:12">
      <c r="A392" s="163"/>
      <c r="B392" s="163"/>
      <c r="C392" s="163"/>
      <c r="D392" s="163"/>
      <c r="E392" s="163"/>
      <c r="F392" s="163"/>
      <c r="G392" s="163"/>
      <c r="H392" s="163"/>
      <c r="I392" s="163"/>
      <c r="J392" s="192"/>
      <c r="K392" s="191"/>
      <c r="L392" s="191"/>
    </row>
    <row r="393" spans="1:12">
      <c r="A393" s="163"/>
      <c r="B393" s="163"/>
      <c r="C393" s="163"/>
      <c r="D393" s="163"/>
      <c r="E393" s="163"/>
      <c r="F393" s="163"/>
      <c r="G393" s="163"/>
      <c r="H393" s="163"/>
      <c r="I393" s="163"/>
      <c r="J393" s="192"/>
      <c r="K393" s="191"/>
      <c r="L393" s="191"/>
    </row>
    <row r="394" spans="1:12">
      <c r="A394" s="163"/>
      <c r="B394" s="163"/>
      <c r="C394" s="163"/>
      <c r="D394" s="163"/>
      <c r="E394" s="163"/>
      <c r="F394" s="163"/>
      <c r="G394" s="163"/>
      <c r="H394" s="163"/>
      <c r="I394" s="163"/>
      <c r="J394" s="192"/>
      <c r="K394" s="191"/>
      <c r="L394" s="191"/>
    </row>
    <row r="395" spans="1:12">
      <c r="A395" s="163"/>
      <c r="B395" s="163"/>
      <c r="C395" s="163"/>
      <c r="D395" s="163"/>
      <c r="E395" s="163"/>
      <c r="F395" s="163"/>
      <c r="G395" s="163"/>
      <c r="H395" s="163"/>
      <c r="I395" s="163"/>
      <c r="J395" s="192"/>
      <c r="K395" s="191"/>
      <c r="L395" s="191"/>
    </row>
    <row r="396" spans="1:12">
      <c r="A396" s="163"/>
      <c r="B396" s="163"/>
      <c r="C396" s="163"/>
      <c r="D396" s="163"/>
      <c r="E396" s="163"/>
      <c r="F396" s="163"/>
      <c r="G396" s="163"/>
      <c r="H396" s="163"/>
      <c r="I396" s="163"/>
      <c r="J396" s="192"/>
      <c r="K396" s="191"/>
      <c r="L396" s="191"/>
    </row>
    <row r="397" spans="1:12">
      <c r="A397" s="163"/>
      <c r="B397" s="163"/>
      <c r="C397" s="163"/>
      <c r="D397" s="163"/>
      <c r="E397" s="163"/>
      <c r="F397" s="163"/>
      <c r="G397" s="163"/>
      <c r="H397" s="163"/>
      <c r="I397" s="163"/>
      <c r="J397" s="192"/>
      <c r="K397" s="191"/>
      <c r="L397" s="191"/>
    </row>
    <row r="398" spans="1:12">
      <c r="A398" s="163"/>
      <c r="B398" s="163"/>
      <c r="C398" s="163"/>
      <c r="D398" s="163"/>
      <c r="E398" s="163"/>
      <c r="F398" s="163"/>
      <c r="G398" s="163"/>
      <c r="H398" s="163"/>
      <c r="I398" s="163"/>
      <c r="J398" s="192"/>
      <c r="K398" s="191"/>
      <c r="L398" s="191"/>
    </row>
    <row r="399" spans="1:12">
      <c r="A399" s="163"/>
      <c r="B399" s="163"/>
      <c r="C399" s="163"/>
      <c r="D399" s="163"/>
      <c r="E399" s="163"/>
      <c r="F399" s="163"/>
      <c r="G399" s="163"/>
      <c r="H399" s="163"/>
      <c r="I399" s="163"/>
      <c r="J399" s="192"/>
      <c r="K399" s="191"/>
      <c r="L399" s="191"/>
    </row>
    <row r="400" spans="1:12">
      <c r="A400" s="163"/>
      <c r="B400" s="163"/>
      <c r="C400" s="163"/>
      <c r="D400" s="163"/>
      <c r="E400" s="163"/>
      <c r="F400" s="163"/>
      <c r="G400" s="163"/>
      <c r="H400" s="163"/>
      <c r="I400" s="163"/>
      <c r="J400" s="192"/>
      <c r="K400" s="191"/>
      <c r="L400" s="191"/>
    </row>
    <row r="401" spans="1:12">
      <c r="A401" s="163"/>
      <c r="B401" s="163"/>
      <c r="C401" s="163"/>
      <c r="D401" s="163"/>
      <c r="E401" s="163"/>
      <c r="F401" s="163"/>
      <c r="G401" s="163"/>
      <c r="H401" s="163"/>
      <c r="I401" s="163"/>
      <c r="J401" s="192"/>
      <c r="K401" s="191"/>
      <c r="L401" s="191"/>
    </row>
    <row r="402" spans="1:12">
      <c r="A402" s="163"/>
      <c r="B402" s="163"/>
      <c r="C402" s="163"/>
      <c r="D402" s="163"/>
      <c r="E402" s="163"/>
      <c r="F402" s="163"/>
      <c r="G402" s="163"/>
      <c r="H402" s="163"/>
      <c r="I402" s="163"/>
      <c r="J402" s="192"/>
      <c r="K402" s="191"/>
      <c r="L402" s="191"/>
    </row>
    <row r="403" spans="1:12">
      <c r="A403" s="163"/>
      <c r="B403" s="163"/>
      <c r="C403" s="163"/>
      <c r="D403" s="163"/>
      <c r="E403" s="163"/>
      <c r="F403" s="163"/>
      <c r="G403" s="163"/>
      <c r="H403" s="163"/>
      <c r="I403" s="163"/>
      <c r="J403" s="192"/>
      <c r="K403" s="191"/>
      <c r="L403" s="191"/>
    </row>
    <row r="404" spans="1:12">
      <c r="A404" s="163"/>
      <c r="B404" s="163"/>
      <c r="C404" s="163"/>
      <c r="D404" s="163"/>
      <c r="E404" s="163"/>
      <c r="F404" s="163"/>
      <c r="G404" s="163"/>
      <c r="H404" s="163"/>
      <c r="I404" s="163"/>
      <c r="J404" s="192"/>
      <c r="K404" s="191"/>
      <c r="L404" s="191"/>
    </row>
    <row r="405" spans="1:12">
      <c r="A405" s="163"/>
      <c r="B405" s="163"/>
      <c r="C405" s="163"/>
      <c r="D405" s="163"/>
      <c r="E405" s="163"/>
      <c r="F405" s="163"/>
      <c r="G405" s="163"/>
      <c r="H405" s="163"/>
      <c r="I405" s="163"/>
      <c r="J405" s="192"/>
      <c r="K405" s="191"/>
      <c r="L405" s="191"/>
    </row>
    <row r="406" spans="1:12">
      <c r="A406" s="163"/>
      <c r="B406" s="163"/>
      <c r="C406" s="163"/>
      <c r="D406" s="163"/>
      <c r="E406" s="163"/>
      <c r="F406" s="163"/>
      <c r="G406" s="163"/>
      <c r="H406" s="163"/>
      <c r="I406" s="163"/>
      <c r="J406" s="192"/>
      <c r="K406" s="191"/>
      <c r="L406" s="191"/>
    </row>
    <row r="407" spans="1:12">
      <c r="A407" s="163"/>
      <c r="B407" s="163"/>
      <c r="C407" s="163"/>
      <c r="D407" s="163"/>
      <c r="E407" s="163"/>
      <c r="F407" s="163"/>
      <c r="G407" s="163"/>
      <c r="H407" s="163"/>
      <c r="I407" s="163"/>
      <c r="J407" s="192"/>
      <c r="K407" s="191"/>
      <c r="L407" s="191"/>
    </row>
    <row r="408" spans="1:12">
      <c r="A408" s="163"/>
      <c r="B408" s="163"/>
      <c r="C408" s="163"/>
      <c r="D408" s="163"/>
      <c r="E408" s="163"/>
      <c r="F408" s="163"/>
      <c r="G408" s="163"/>
      <c r="H408" s="163"/>
      <c r="I408" s="163"/>
      <c r="J408" s="192"/>
      <c r="K408" s="191"/>
      <c r="L408" s="191"/>
    </row>
    <row r="409" spans="1:12">
      <c r="A409" s="163"/>
      <c r="B409" s="163"/>
      <c r="C409" s="163"/>
      <c r="D409" s="163"/>
      <c r="E409" s="163"/>
      <c r="F409" s="163"/>
      <c r="G409" s="163"/>
      <c r="H409" s="163"/>
      <c r="I409" s="163"/>
      <c r="J409" s="192"/>
      <c r="K409" s="191"/>
      <c r="L409" s="191"/>
    </row>
    <row r="410" spans="1:12">
      <c r="A410" s="163"/>
      <c r="B410" s="163"/>
      <c r="C410" s="163"/>
      <c r="D410" s="163"/>
      <c r="E410" s="163"/>
      <c r="F410" s="163"/>
      <c r="G410" s="163"/>
      <c r="H410" s="163"/>
      <c r="I410" s="163"/>
      <c r="J410" s="192"/>
      <c r="K410" s="191"/>
      <c r="L410" s="191"/>
    </row>
    <row r="411" spans="1:12">
      <c r="A411" s="163"/>
      <c r="B411" s="163"/>
      <c r="C411" s="163"/>
      <c r="D411" s="163"/>
      <c r="E411" s="163"/>
      <c r="F411" s="163"/>
      <c r="G411" s="163"/>
      <c r="H411" s="163"/>
      <c r="I411" s="163"/>
      <c r="J411" s="192"/>
      <c r="K411" s="191"/>
      <c r="L411" s="191"/>
    </row>
    <row r="412" spans="1:12">
      <c r="A412" s="163"/>
      <c r="B412" s="163"/>
      <c r="C412" s="163"/>
      <c r="D412" s="163"/>
      <c r="E412" s="163"/>
      <c r="F412" s="163"/>
      <c r="G412" s="163"/>
      <c r="H412" s="163"/>
      <c r="I412" s="163"/>
      <c r="J412" s="192"/>
      <c r="K412" s="191"/>
      <c r="L412" s="191"/>
    </row>
    <row r="413" spans="1:12">
      <c r="A413" s="163"/>
      <c r="B413" s="163"/>
      <c r="C413" s="163"/>
      <c r="D413" s="163"/>
      <c r="E413" s="163"/>
      <c r="F413" s="163"/>
      <c r="G413" s="163"/>
      <c r="H413" s="163"/>
      <c r="I413" s="163"/>
      <c r="J413" s="192"/>
      <c r="K413" s="191"/>
      <c r="L413" s="191"/>
    </row>
    <row r="414" spans="1:12">
      <c r="A414" s="163"/>
      <c r="B414" s="163"/>
      <c r="C414" s="163"/>
      <c r="D414" s="163"/>
      <c r="E414" s="163"/>
      <c r="F414" s="163"/>
      <c r="G414" s="163"/>
      <c r="H414" s="163"/>
      <c r="I414" s="163"/>
      <c r="J414" s="192"/>
      <c r="K414" s="191"/>
      <c r="L414" s="191"/>
    </row>
    <row r="415" spans="1:12">
      <c r="A415" s="163"/>
      <c r="B415" s="163"/>
      <c r="C415" s="163"/>
      <c r="D415" s="163"/>
      <c r="E415" s="163"/>
      <c r="F415" s="163"/>
      <c r="G415" s="163"/>
      <c r="H415" s="163"/>
      <c r="I415" s="163"/>
      <c r="J415" s="192"/>
      <c r="K415" s="191"/>
      <c r="L415" s="191"/>
    </row>
    <row r="416" spans="1:12">
      <c r="A416" s="163"/>
      <c r="B416" s="163"/>
      <c r="C416" s="163"/>
      <c r="D416" s="163"/>
      <c r="E416" s="163"/>
      <c r="F416" s="163"/>
      <c r="G416" s="163"/>
      <c r="H416" s="163"/>
      <c r="I416" s="163"/>
      <c r="J416" s="192"/>
      <c r="K416" s="191"/>
      <c r="L416" s="191"/>
    </row>
    <row r="417" spans="1:12">
      <c r="A417" s="163"/>
      <c r="B417" s="163"/>
      <c r="C417" s="163"/>
      <c r="D417" s="163"/>
      <c r="E417" s="163"/>
      <c r="F417" s="163"/>
      <c r="G417" s="163"/>
      <c r="H417" s="163"/>
      <c r="I417" s="163"/>
      <c r="J417" s="192"/>
      <c r="K417" s="191"/>
      <c r="L417" s="191"/>
    </row>
    <row r="418" spans="1:12">
      <c r="A418" s="163"/>
      <c r="B418" s="163"/>
      <c r="C418" s="163"/>
      <c r="D418" s="163"/>
      <c r="E418" s="163"/>
      <c r="F418" s="163"/>
      <c r="G418" s="163"/>
      <c r="H418" s="163"/>
      <c r="I418" s="163"/>
      <c r="J418" s="192"/>
      <c r="K418" s="191"/>
      <c r="L418" s="191"/>
    </row>
    <row r="419" spans="1:12">
      <c r="A419" s="163"/>
      <c r="B419" s="163"/>
      <c r="C419" s="163"/>
      <c r="D419" s="163"/>
      <c r="E419" s="163"/>
      <c r="F419" s="163"/>
      <c r="G419" s="163"/>
      <c r="H419" s="163"/>
      <c r="I419" s="163"/>
      <c r="J419" s="192"/>
      <c r="K419" s="191"/>
      <c r="L419" s="191"/>
    </row>
    <row r="420" spans="1:12">
      <c r="A420" s="163"/>
      <c r="B420" s="163"/>
      <c r="C420" s="163"/>
      <c r="D420" s="163"/>
      <c r="E420" s="163"/>
      <c r="F420" s="163"/>
      <c r="G420" s="163"/>
      <c r="H420" s="163"/>
      <c r="I420" s="163"/>
      <c r="J420" s="192"/>
      <c r="K420" s="191"/>
      <c r="L420" s="191"/>
    </row>
    <row r="421" spans="1:12">
      <c r="A421" s="163"/>
      <c r="B421" s="163"/>
      <c r="C421" s="163"/>
      <c r="D421" s="163"/>
      <c r="E421" s="163"/>
      <c r="F421" s="163"/>
      <c r="G421" s="163"/>
      <c r="H421" s="163"/>
      <c r="I421" s="163"/>
      <c r="J421" s="192"/>
      <c r="K421" s="191"/>
      <c r="L421" s="191"/>
    </row>
    <row r="422" spans="1:12">
      <c r="A422" s="163"/>
      <c r="B422" s="163"/>
      <c r="C422" s="163"/>
      <c r="D422" s="163"/>
      <c r="E422" s="163"/>
      <c r="F422" s="163"/>
      <c r="G422" s="163"/>
      <c r="H422" s="163"/>
      <c r="I422" s="163"/>
      <c r="J422" s="192"/>
      <c r="K422" s="191"/>
      <c r="L422" s="191"/>
    </row>
    <row r="423" spans="1:12">
      <c r="A423" s="163"/>
      <c r="B423" s="163"/>
      <c r="C423" s="163"/>
      <c r="D423" s="163"/>
      <c r="E423" s="163"/>
      <c r="F423" s="163"/>
      <c r="G423" s="163"/>
      <c r="H423" s="163"/>
      <c r="I423" s="163"/>
      <c r="J423" s="192"/>
      <c r="K423" s="191"/>
      <c r="L423" s="191"/>
    </row>
    <row r="424" spans="1:12">
      <c r="A424" s="163"/>
      <c r="B424" s="163"/>
      <c r="C424" s="163"/>
      <c r="D424" s="163"/>
      <c r="E424" s="163"/>
      <c r="F424" s="163"/>
      <c r="G424" s="163"/>
      <c r="H424" s="163"/>
      <c r="I424" s="163"/>
      <c r="J424" s="192"/>
      <c r="K424" s="191"/>
      <c r="L424" s="191"/>
    </row>
    <row r="425" spans="1:12">
      <c r="A425" s="163"/>
      <c r="B425" s="163"/>
      <c r="C425" s="163"/>
      <c r="D425" s="163"/>
      <c r="E425" s="163"/>
      <c r="F425" s="163"/>
      <c r="G425" s="163"/>
      <c r="H425" s="163"/>
      <c r="I425" s="163"/>
      <c r="J425" s="192"/>
      <c r="K425" s="191"/>
      <c r="L425" s="191"/>
    </row>
    <row r="426" spans="1:12">
      <c r="A426" s="163"/>
      <c r="B426" s="163"/>
      <c r="C426" s="163"/>
      <c r="D426" s="163"/>
      <c r="E426" s="163"/>
      <c r="F426" s="163"/>
      <c r="G426" s="163"/>
      <c r="H426" s="163"/>
      <c r="I426" s="163"/>
      <c r="J426" s="192"/>
      <c r="K426" s="191"/>
      <c r="L426" s="191"/>
    </row>
    <row r="427" spans="1:12">
      <c r="A427" s="163"/>
      <c r="B427" s="163"/>
      <c r="C427" s="163"/>
      <c r="D427" s="163"/>
      <c r="E427" s="163"/>
      <c r="F427" s="163"/>
      <c r="G427" s="163"/>
      <c r="H427" s="163"/>
      <c r="I427" s="163"/>
      <c r="J427" s="192"/>
      <c r="K427" s="191"/>
      <c r="L427" s="191"/>
    </row>
    <row r="428" spans="1:12">
      <c r="A428" s="163"/>
      <c r="B428" s="163"/>
      <c r="C428" s="163"/>
      <c r="D428" s="163"/>
      <c r="E428" s="163"/>
      <c r="F428" s="163"/>
      <c r="G428" s="163"/>
      <c r="H428" s="163"/>
      <c r="I428" s="163"/>
      <c r="J428" s="192"/>
      <c r="K428" s="191"/>
      <c r="L428" s="191"/>
    </row>
    <row r="429" spans="1:12">
      <c r="A429" s="163"/>
      <c r="B429" s="163"/>
      <c r="C429" s="163"/>
      <c r="D429" s="163"/>
      <c r="E429" s="163"/>
      <c r="F429" s="163"/>
      <c r="G429" s="163"/>
      <c r="H429" s="163"/>
      <c r="I429" s="163"/>
      <c r="J429" s="192"/>
      <c r="K429" s="191"/>
      <c r="L429" s="191"/>
    </row>
    <row r="430" spans="1:12">
      <c r="A430" s="163"/>
      <c r="B430" s="163"/>
      <c r="C430" s="163"/>
      <c r="D430" s="163"/>
      <c r="E430" s="163"/>
      <c r="F430" s="163"/>
      <c r="G430" s="163"/>
      <c r="H430" s="163"/>
      <c r="I430" s="163"/>
      <c r="J430" s="192"/>
      <c r="K430" s="191"/>
      <c r="L430" s="191"/>
    </row>
    <row r="431" spans="1:12">
      <c r="A431" s="163"/>
      <c r="B431" s="163"/>
      <c r="C431" s="163"/>
      <c r="D431" s="163"/>
      <c r="E431" s="163"/>
      <c r="F431" s="163"/>
      <c r="G431" s="163"/>
      <c r="H431" s="163"/>
      <c r="I431" s="163"/>
      <c r="J431" s="192"/>
      <c r="K431" s="191"/>
      <c r="L431" s="191"/>
    </row>
    <row r="432" spans="1:12">
      <c r="A432" s="163"/>
      <c r="B432" s="163"/>
      <c r="C432" s="163"/>
      <c r="D432" s="163"/>
      <c r="E432" s="163"/>
      <c r="F432" s="163"/>
      <c r="G432" s="163"/>
      <c r="H432" s="163"/>
      <c r="I432" s="163"/>
      <c r="J432" s="192"/>
      <c r="K432" s="191"/>
      <c r="L432" s="191"/>
    </row>
    <row r="433" spans="1:12">
      <c r="A433" s="163"/>
      <c r="B433" s="163"/>
      <c r="C433" s="163"/>
      <c r="D433" s="163"/>
      <c r="E433" s="163"/>
      <c r="F433" s="163"/>
      <c r="G433" s="163"/>
      <c r="H433" s="163"/>
      <c r="I433" s="163"/>
      <c r="J433" s="192"/>
      <c r="K433" s="191"/>
      <c r="L433" s="191"/>
    </row>
    <row r="434" spans="1:12">
      <c r="A434" s="163"/>
      <c r="B434" s="163"/>
      <c r="C434" s="163"/>
      <c r="D434" s="163"/>
      <c r="E434" s="163"/>
      <c r="F434" s="163"/>
      <c r="G434" s="163"/>
      <c r="H434" s="163"/>
      <c r="I434" s="163"/>
      <c r="J434" s="192"/>
      <c r="K434" s="191"/>
      <c r="L434" s="191"/>
    </row>
    <row r="435" spans="1:12">
      <c r="A435" s="163"/>
      <c r="B435" s="163"/>
      <c r="C435" s="163"/>
      <c r="D435" s="163"/>
      <c r="E435" s="163"/>
      <c r="F435" s="163"/>
      <c r="G435" s="163"/>
      <c r="H435" s="163"/>
      <c r="I435" s="163"/>
      <c r="J435" s="192"/>
      <c r="K435" s="191"/>
      <c r="L435" s="191"/>
    </row>
    <row r="436" spans="1:12">
      <c r="A436" s="163"/>
      <c r="B436" s="163"/>
      <c r="C436" s="163"/>
      <c r="D436" s="163"/>
      <c r="E436" s="163"/>
      <c r="F436" s="163"/>
      <c r="G436" s="163"/>
      <c r="H436" s="163"/>
      <c r="I436" s="163"/>
      <c r="J436" s="192"/>
      <c r="K436" s="191"/>
      <c r="L436" s="191"/>
    </row>
    <row r="437" spans="1:12">
      <c r="A437" s="163"/>
      <c r="B437" s="163"/>
      <c r="C437" s="163"/>
      <c r="D437" s="163"/>
      <c r="E437" s="163"/>
      <c r="F437" s="163"/>
      <c r="G437" s="163"/>
      <c r="H437" s="163"/>
      <c r="I437" s="163"/>
      <c r="J437" s="192"/>
      <c r="K437" s="191"/>
      <c r="L437" s="191"/>
    </row>
    <row r="438" spans="1:12">
      <c r="A438" s="163"/>
      <c r="B438" s="163"/>
      <c r="C438" s="163"/>
      <c r="D438" s="163"/>
      <c r="E438" s="163"/>
      <c r="F438" s="163"/>
      <c r="G438" s="163"/>
      <c r="H438" s="163"/>
      <c r="I438" s="163"/>
      <c r="J438" s="192"/>
      <c r="K438" s="191"/>
      <c r="L438" s="191"/>
    </row>
    <row r="439" spans="1:12">
      <c r="A439" s="163"/>
      <c r="B439" s="163"/>
      <c r="C439" s="163"/>
      <c r="D439" s="163"/>
      <c r="E439" s="163"/>
      <c r="F439" s="163"/>
      <c r="G439" s="163"/>
      <c r="H439" s="163"/>
      <c r="I439" s="163"/>
      <c r="J439" s="192"/>
      <c r="K439" s="191"/>
      <c r="L439" s="191"/>
    </row>
    <row r="440" spans="1:12">
      <c r="A440" s="163"/>
      <c r="B440" s="163"/>
      <c r="C440" s="163"/>
      <c r="D440" s="163"/>
      <c r="E440" s="163"/>
      <c r="F440" s="163"/>
      <c r="G440" s="163"/>
      <c r="H440" s="163"/>
      <c r="I440" s="163"/>
      <c r="J440" s="192"/>
      <c r="K440" s="191"/>
      <c r="L440" s="191"/>
    </row>
    <row r="441" spans="1:12">
      <c r="A441" s="163"/>
      <c r="B441" s="163"/>
      <c r="C441" s="163"/>
      <c r="D441" s="163"/>
      <c r="E441" s="163"/>
      <c r="F441" s="163"/>
      <c r="G441" s="163"/>
      <c r="H441" s="163"/>
      <c r="I441" s="163"/>
      <c r="J441" s="192"/>
      <c r="K441" s="191"/>
      <c r="L441" s="191"/>
    </row>
    <row r="442" spans="1:12">
      <c r="A442" s="163"/>
      <c r="B442" s="163"/>
      <c r="C442" s="163"/>
      <c r="D442" s="163"/>
      <c r="E442" s="163"/>
      <c r="F442" s="163"/>
      <c r="G442" s="163"/>
      <c r="H442" s="163"/>
      <c r="I442" s="163"/>
      <c r="J442" s="192"/>
      <c r="K442" s="191"/>
      <c r="L442" s="191"/>
    </row>
    <row r="443" spans="1:12">
      <c r="A443" s="163"/>
      <c r="B443" s="163"/>
      <c r="C443" s="163"/>
      <c r="D443" s="163"/>
      <c r="E443" s="163"/>
      <c r="F443" s="163"/>
      <c r="G443" s="163"/>
      <c r="H443" s="163"/>
      <c r="I443" s="163"/>
      <c r="J443" s="192"/>
      <c r="K443" s="191"/>
      <c r="L443" s="191"/>
    </row>
    <row r="444" spans="1:12">
      <c r="A444" s="163"/>
      <c r="B444" s="163"/>
      <c r="C444" s="163"/>
      <c r="D444" s="163"/>
      <c r="E444" s="163"/>
      <c r="F444" s="163"/>
      <c r="G444" s="163"/>
      <c r="H444" s="163"/>
      <c r="I444" s="163"/>
      <c r="J444" s="192"/>
      <c r="K444" s="191"/>
      <c r="L444" s="191"/>
    </row>
    <row r="445" spans="1:12">
      <c r="A445" s="163"/>
      <c r="B445" s="163"/>
      <c r="C445" s="163"/>
      <c r="D445" s="163"/>
      <c r="E445" s="163"/>
      <c r="F445" s="163"/>
      <c r="G445" s="163"/>
      <c r="H445" s="163"/>
      <c r="I445" s="163"/>
      <c r="J445" s="192"/>
      <c r="K445" s="191"/>
      <c r="L445" s="191"/>
    </row>
    <row r="446" spans="1:12">
      <c r="A446" s="163"/>
      <c r="B446" s="163"/>
      <c r="C446" s="163"/>
      <c r="D446" s="163"/>
      <c r="E446" s="163"/>
      <c r="F446" s="163"/>
      <c r="G446" s="163"/>
      <c r="H446" s="163"/>
      <c r="I446" s="163"/>
      <c r="J446" s="192"/>
      <c r="K446" s="191"/>
      <c r="L446" s="191"/>
    </row>
    <row r="447" spans="1:12">
      <c r="A447" s="163"/>
      <c r="B447" s="163"/>
      <c r="C447" s="163"/>
      <c r="D447" s="163"/>
      <c r="E447" s="163"/>
      <c r="F447" s="163"/>
      <c r="G447" s="163"/>
      <c r="H447" s="163"/>
      <c r="I447" s="163"/>
      <c r="J447" s="192"/>
      <c r="K447" s="191"/>
      <c r="L447" s="191"/>
    </row>
    <row r="448" spans="1:12">
      <c r="A448" s="163"/>
      <c r="B448" s="163"/>
      <c r="C448" s="163"/>
      <c r="D448" s="163"/>
      <c r="E448" s="163"/>
      <c r="F448" s="163"/>
      <c r="G448" s="163"/>
      <c r="H448" s="163"/>
      <c r="I448" s="163"/>
      <c r="J448" s="192"/>
      <c r="K448" s="191"/>
      <c r="L448" s="191"/>
    </row>
    <row r="449" spans="1:12">
      <c r="A449" s="163"/>
      <c r="B449" s="163"/>
      <c r="C449" s="163"/>
      <c r="D449" s="163"/>
      <c r="E449" s="163"/>
      <c r="F449" s="163"/>
      <c r="G449" s="163"/>
      <c r="H449" s="163"/>
      <c r="I449" s="163"/>
      <c r="J449" s="192"/>
      <c r="K449" s="191"/>
      <c r="L449" s="191"/>
    </row>
    <row r="450" spans="1:12">
      <c r="A450" s="163"/>
      <c r="B450" s="163"/>
      <c r="C450" s="163"/>
      <c r="D450" s="163"/>
      <c r="E450" s="163"/>
      <c r="F450" s="163"/>
      <c r="G450" s="163"/>
      <c r="H450" s="163"/>
      <c r="I450" s="163"/>
      <c r="J450" s="192"/>
      <c r="K450" s="191"/>
      <c r="L450" s="191"/>
    </row>
    <row r="451" spans="1:12">
      <c r="A451" s="163"/>
      <c r="B451" s="163"/>
      <c r="C451" s="163"/>
      <c r="D451" s="163"/>
      <c r="E451" s="163"/>
      <c r="F451" s="163"/>
      <c r="G451" s="163"/>
      <c r="H451" s="163"/>
      <c r="I451" s="163"/>
      <c r="J451" s="192"/>
      <c r="K451" s="191"/>
      <c r="L451" s="191"/>
    </row>
    <row r="452" spans="1:12">
      <c r="A452" s="163"/>
      <c r="B452" s="163"/>
      <c r="C452" s="163"/>
      <c r="D452" s="163"/>
      <c r="E452" s="163"/>
      <c r="F452" s="163"/>
      <c r="G452" s="163"/>
      <c r="H452" s="163"/>
      <c r="I452" s="163"/>
      <c r="J452" s="192"/>
      <c r="K452" s="191"/>
      <c r="L452" s="191"/>
    </row>
    <row r="453" spans="1:12">
      <c r="A453" s="163"/>
      <c r="B453" s="163"/>
      <c r="C453" s="163"/>
      <c r="D453" s="163"/>
      <c r="E453" s="163"/>
      <c r="F453" s="163"/>
      <c r="G453" s="163"/>
      <c r="H453" s="163"/>
      <c r="I453" s="163"/>
      <c r="J453" s="192"/>
      <c r="K453" s="191"/>
      <c r="L453" s="191"/>
    </row>
    <row r="454" spans="1:12">
      <c r="A454" s="163"/>
      <c r="B454" s="163"/>
      <c r="C454" s="163"/>
      <c r="D454" s="163"/>
      <c r="E454" s="163"/>
      <c r="F454" s="163"/>
      <c r="G454" s="163"/>
      <c r="H454" s="163"/>
      <c r="I454" s="163"/>
      <c r="J454" s="192"/>
      <c r="K454" s="191"/>
      <c r="L454" s="191"/>
    </row>
    <row r="455" spans="1:12">
      <c r="A455" s="163"/>
      <c r="B455" s="163"/>
      <c r="C455" s="163"/>
      <c r="D455" s="163"/>
      <c r="E455" s="163"/>
      <c r="F455" s="163"/>
      <c r="G455" s="163"/>
      <c r="H455" s="163"/>
      <c r="I455" s="163"/>
      <c r="J455" s="192"/>
      <c r="K455" s="191"/>
      <c r="L455" s="191"/>
    </row>
    <row r="456" spans="1:12">
      <c r="A456" s="163"/>
      <c r="B456" s="163"/>
      <c r="C456" s="163"/>
      <c r="D456" s="163"/>
      <c r="E456" s="163"/>
      <c r="F456" s="163"/>
      <c r="G456" s="163"/>
      <c r="H456" s="163"/>
      <c r="I456" s="163"/>
      <c r="J456" s="192"/>
      <c r="K456" s="191"/>
      <c r="L456" s="191"/>
    </row>
    <row r="457" spans="1:12">
      <c r="A457" s="163"/>
      <c r="B457" s="163"/>
      <c r="C457" s="163"/>
      <c r="D457" s="163"/>
      <c r="E457" s="163"/>
      <c r="F457" s="163"/>
      <c r="G457" s="163"/>
      <c r="H457" s="163"/>
      <c r="I457" s="163"/>
      <c r="J457" s="192"/>
      <c r="K457" s="191"/>
      <c r="L457" s="191"/>
    </row>
    <row r="458" spans="1:12">
      <c r="A458" s="163"/>
      <c r="B458" s="163"/>
      <c r="C458" s="163"/>
      <c r="D458" s="163"/>
      <c r="E458" s="163"/>
      <c r="F458" s="163"/>
      <c r="G458" s="163"/>
      <c r="H458" s="163"/>
      <c r="I458" s="163"/>
      <c r="J458" s="192"/>
      <c r="K458" s="191"/>
      <c r="L458" s="191"/>
    </row>
    <row r="459" spans="1:12">
      <c r="A459" s="163"/>
      <c r="B459" s="163"/>
      <c r="C459" s="163"/>
      <c r="D459" s="163"/>
      <c r="E459" s="163"/>
      <c r="F459" s="163"/>
      <c r="G459" s="163"/>
      <c r="H459" s="163"/>
      <c r="I459" s="163"/>
      <c r="J459" s="192"/>
      <c r="K459" s="191"/>
      <c r="L459" s="191"/>
    </row>
    <row r="460" spans="1:12">
      <c r="A460" s="163"/>
      <c r="B460" s="163"/>
      <c r="C460" s="163"/>
      <c r="D460" s="163"/>
      <c r="E460" s="163"/>
      <c r="F460" s="163"/>
      <c r="G460" s="163"/>
      <c r="H460" s="163"/>
      <c r="I460" s="163"/>
      <c r="J460" s="192"/>
      <c r="K460" s="191"/>
      <c r="L460" s="191"/>
    </row>
    <row r="461" spans="1:12">
      <c r="A461" s="163"/>
      <c r="B461" s="163"/>
      <c r="C461" s="163"/>
      <c r="D461" s="163"/>
      <c r="E461" s="163"/>
      <c r="F461" s="163"/>
      <c r="G461" s="163"/>
      <c r="H461" s="163"/>
      <c r="I461" s="163"/>
      <c r="J461" s="192"/>
      <c r="K461" s="191"/>
      <c r="L461" s="191"/>
    </row>
    <row r="462" spans="1:12">
      <c r="A462" s="163"/>
      <c r="B462" s="163"/>
      <c r="C462" s="163"/>
      <c r="D462" s="163"/>
      <c r="E462" s="163"/>
      <c r="F462" s="163"/>
      <c r="G462" s="163"/>
      <c r="H462" s="163"/>
      <c r="I462" s="163"/>
      <c r="J462" s="192"/>
      <c r="K462" s="191"/>
      <c r="L462" s="191"/>
    </row>
    <row r="463" spans="1:12">
      <c r="A463" s="163"/>
      <c r="B463" s="163"/>
      <c r="C463" s="163"/>
      <c r="D463" s="163"/>
      <c r="E463" s="163"/>
      <c r="F463" s="163"/>
      <c r="G463" s="163"/>
      <c r="H463" s="163"/>
      <c r="I463" s="163"/>
      <c r="J463" s="192"/>
      <c r="K463" s="191"/>
      <c r="L463" s="191"/>
    </row>
    <row r="464" spans="1:12">
      <c r="A464" s="163"/>
      <c r="B464" s="163"/>
      <c r="C464" s="163"/>
      <c r="D464" s="163"/>
      <c r="E464" s="163"/>
      <c r="F464" s="163"/>
      <c r="G464" s="163"/>
      <c r="H464" s="163"/>
      <c r="I464" s="163"/>
      <c r="J464" s="192"/>
      <c r="K464" s="191"/>
      <c r="L464" s="191"/>
    </row>
    <row r="465" spans="1:12">
      <c r="A465" s="163"/>
      <c r="B465" s="163"/>
      <c r="C465" s="163"/>
      <c r="D465" s="163"/>
      <c r="E465" s="163"/>
      <c r="F465" s="163"/>
      <c r="G465" s="163"/>
      <c r="H465" s="163"/>
      <c r="I465" s="163"/>
      <c r="J465" s="192"/>
      <c r="K465" s="191"/>
      <c r="L465" s="191"/>
    </row>
    <row r="466" spans="1:12">
      <c r="A466" s="163"/>
      <c r="B466" s="163"/>
      <c r="C466" s="163"/>
      <c r="D466" s="163"/>
      <c r="E466" s="163"/>
      <c r="F466" s="163"/>
      <c r="G466" s="163"/>
      <c r="H466" s="163"/>
      <c r="I466" s="163"/>
      <c r="J466" s="192"/>
      <c r="K466" s="191"/>
      <c r="L466" s="191"/>
    </row>
    <row r="467" spans="1:12">
      <c r="A467" s="163"/>
      <c r="B467" s="163"/>
      <c r="C467" s="163"/>
      <c r="D467" s="163"/>
      <c r="E467" s="163"/>
      <c r="F467" s="163"/>
      <c r="G467" s="163"/>
      <c r="H467" s="163"/>
      <c r="I467" s="163"/>
      <c r="J467" s="192"/>
      <c r="K467" s="191"/>
      <c r="L467" s="191"/>
    </row>
    <row r="468" spans="1:12">
      <c r="A468" s="163"/>
      <c r="B468" s="163"/>
      <c r="C468" s="163"/>
      <c r="D468" s="163"/>
      <c r="E468" s="163"/>
      <c r="F468" s="163"/>
      <c r="G468" s="163"/>
      <c r="H468" s="163"/>
      <c r="I468" s="163"/>
      <c r="J468" s="192"/>
      <c r="K468" s="191"/>
      <c r="L468" s="191"/>
    </row>
    <row r="469" spans="1:12">
      <c r="A469" s="163"/>
      <c r="B469" s="163"/>
      <c r="C469" s="163"/>
      <c r="D469" s="163"/>
      <c r="E469" s="163"/>
      <c r="F469" s="163"/>
      <c r="G469" s="163"/>
      <c r="H469" s="163"/>
      <c r="I469" s="163"/>
      <c r="J469" s="192"/>
      <c r="K469" s="191"/>
      <c r="L469" s="191"/>
    </row>
    <row r="470" spans="1:12">
      <c r="A470" s="163"/>
      <c r="B470" s="163"/>
      <c r="C470" s="163"/>
      <c r="D470" s="163"/>
      <c r="E470" s="163"/>
      <c r="F470" s="163"/>
      <c r="G470" s="163"/>
      <c r="H470" s="163"/>
      <c r="I470" s="163"/>
      <c r="J470" s="192"/>
      <c r="K470" s="191"/>
      <c r="L470" s="191"/>
    </row>
    <row r="471" spans="1:12">
      <c r="A471" s="163"/>
      <c r="B471" s="163"/>
      <c r="C471" s="163"/>
      <c r="D471" s="163"/>
      <c r="E471" s="163"/>
      <c r="F471" s="163"/>
      <c r="G471" s="163"/>
      <c r="H471" s="163"/>
      <c r="I471" s="163"/>
      <c r="J471" s="192"/>
      <c r="K471" s="191"/>
      <c r="L471" s="191"/>
    </row>
    <row r="472" spans="1:12">
      <c r="A472" s="163"/>
      <c r="B472" s="163"/>
      <c r="C472" s="163"/>
      <c r="D472" s="163"/>
      <c r="E472" s="163"/>
      <c r="F472" s="163"/>
      <c r="G472" s="163"/>
      <c r="H472" s="163"/>
      <c r="I472" s="163"/>
      <c r="J472" s="192"/>
      <c r="K472" s="191"/>
      <c r="L472" s="191"/>
    </row>
    <row r="473" spans="1:12">
      <c r="A473" s="163"/>
      <c r="B473" s="163"/>
      <c r="C473" s="163"/>
      <c r="D473" s="163"/>
      <c r="E473" s="163"/>
      <c r="F473" s="163"/>
      <c r="G473" s="163"/>
      <c r="H473" s="163"/>
      <c r="I473" s="163"/>
      <c r="J473" s="192"/>
      <c r="K473" s="191"/>
      <c r="L473" s="191"/>
    </row>
    <row r="474" spans="1:12">
      <c r="A474" s="163"/>
      <c r="B474" s="163"/>
      <c r="C474" s="163"/>
      <c r="D474" s="163"/>
      <c r="E474" s="163"/>
      <c r="F474" s="163"/>
      <c r="G474" s="163"/>
      <c r="H474" s="163"/>
      <c r="I474" s="163"/>
      <c r="J474" s="192"/>
      <c r="K474" s="191"/>
      <c r="L474" s="191"/>
    </row>
    <row r="475" spans="1:12">
      <c r="A475" s="163"/>
      <c r="B475" s="163"/>
      <c r="C475" s="163"/>
      <c r="D475" s="163"/>
      <c r="E475" s="163"/>
      <c r="F475" s="163"/>
      <c r="G475" s="163"/>
      <c r="H475" s="163"/>
      <c r="I475" s="163"/>
      <c r="J475" s="192"/>
      <c r="K475" s="191"/>
      <c r="L475" s="191"/>
    </row>
    <row r="476" spans="1:12">
      <c r="A476" s="163"/>
      <c r="B476" s="163"/>
      <c r="C476" s="163"/>
      <c r="D476" s="163"/>
      <c r="E476" s="163"/>
      <c r="F476" s="163"/>
      <c r="G476" s="163"/>
      <c r="H476" s="163"/>
      <c r="I476" s="163"/>
      <c r="J476" s="192"/>
      <c r="K476" s="191"/>
      <c r="L476" s="191"/>
    </row>
    <row r="477" spans="1:12">
      <c r="A477" s="163"/>
      <c r="B477" s="163"/>
      <c r="C477" s="163"/>
      <c r="D477" s="163"/>
      <c r="E477" s="163"/>
      <c r="F477" s="163"/>
      <c r="G477" s="163"/>
      <c r="H477" s="163"/>
      <c r="I477" s="163"/>
      <c r="J477" s="192"/>
      <c r="K477" s="191"/>
      <c r="L477" s="191"/>
    </row>
    <row r="478" spans="1:12">
      <c r="A478" s="163"/>
      <c r="B478" s="163"/>
      <c r="C478" s="163"/>
      <c r="D478" s="163"/>
      <c r="E478" s="163"/>
      <c r="F478" s="163"/>
      <c r="G478" s="163"/>
      <c r="H478" s="163"/>
      <c r="I478" s="163"/>
      <c r="J478" s="192"/>
      <c r="K478" s="191"/>
      <c r="L478" s="191"/>
    </row>
    <row r="479" spans="1:12">
      <c r="A479" s="163"/>
      <c r="B479" s="163"/>
      <c r="C479" s="163"/>
      <c r="D479" s="163"/>
      <c r="E479" s="163"/>
      <c r="F479" s="163"/>
      <c r="G479" s="163"/>
      <c r="H479" s="163"/>
      <c r="I479" s="163"/>
      <c r="J479" s="192"/>
      <c r="K479" s="191"/>
      <c r="L479" s="191"/>
    </row>
    <row r="480" spans="1:12">
      <c r="A480" s="163"/>
      <c r="B480" s="163"/>
      <c r="C480" s="163"/>
      <c r="D480" s="163"/>
      <c r="E480" s="163"/>
      <c r="F480" s="163"/>
      <c r="G480" s="163"/>
      <c r="H480" s="163"/>
      <c r="I480" s="163"/>
      <c r="J480" s="192"/>
      <c r="K480" s="191"/>
      <c r="L480" s="191"/>
    </row>
    <row r="481" spans="1:12">
      <c r="A481" s="163"/>
      <c r="B481" s="163"/>
      <c r="C481" s="163"/>
      <c r="D481" s="163"/>
      <c r="E481" s="163"/>
      <c r="F481" s="163"/>
      <c r="G481" s="163"/>
      <c r="H481" s="163"/>
      <c r="I481" s="163"/>
      <c r="J481" s="192"/>
      <c r="K481" s="191"/>
      <c r="L481" s="191"/>
    </row>
    <row r="482" spans="1:12">
      <c r="A482" s="163"/>
      <c r="B482" s="163"/>
      <c r="C482" s="163"/>
      <c r="D482" s="163"/>
      <c r="E482" s="163"/>
      <c r="F482" s="163"/>
      <c r="G482" s="163"/>
      <c r="H482" s="163"/>
      <c r="I482" s="163"/>
      <c r="J482" s="192"/>
      <c r="K482" s="191"/>
      <c r="L482" s="191"/>
    </row>
    <row r="483" spans="1:12">
      <c r="A483" s="163"/>
      <c r="B483" s="163"/>
      <c r="C483" s="163"/>
      <c r="D483" s="163"/>
      <c r="E483" s="163"/>
      <c r="F483" s="163"/>
      <c r="G483" s="163"/>
      <c r="H483" s="163"/>
      <c r="I483" s="163"/>
      <c r="J483" s="192"/>
      <c r="K483" s="191"/>
      <c r="L483" s="191"/>
    </row>
    <row r="484" spans="1:12">
      <c r="A484" s="163"/>
      <c r="B484" s="163"/>
      <c r="C484" s="163"/>
      <c r="D484" s="163"/>
      <c r="E484" s="163"/>
      <c r="F484" s="163"/>
      <c r="G484" s="163"/>
      <c r="H484" s="163"/>
      <c r="I484" s="163"/>
      <c r="J484" s="192"/>
      <c r="K484" s="191"/>
      <c r="L484" s="191"/>
    </row>
    <row r="485" spans="1:12">
      <c r="A485" s="163"/>
      <c r="B485" s="163"/>
      <c r="C485" s="163"/>
      <c r="D485" s="163"/>
      <c r="E485" s="163"/>
      <c r="F485" s="163"/>
      <c r="G485" s="163"/>
      <c r="H485" s="163"/>
      <c r="I485" s="163"/>
      <c r="J485" s="192"/>
      <c r="K485" s="191"/>
      <c r="L485" s="191"/>
    </row>
    <row r="486" spans="1:12">
      <c r="A486" s="163"/>
      <c r="B486" s="163"/>
      <c r="C486" s="163"/>
      <c r="D486" s="163"/>
      <c r="E486" s="163"/>
      <c r="F486" s="163"/>
      <c r="G486" s="163"/>
      <c r="H486" s="163"/>
      <c r="I486" s="163"/>
      <c r="J486" s="192"/>
      <c r="K486" s="191"/>
      <c r="L486" s="191"/>
    </row>
    <row r="487" spans="1:12">
      <c r="A487" s="163"/>
      <c r="B487" s="163"/>
      <c r="C487" s="163"/>
      <c r="D487" s="163"/>
      <c r="E487" s="163"/>
      <c r="F487" s="163"/>
      <c r="G487" s="163"/>
      <c r="H487" s="163"/>
      <c r="I487" s="163"/>
      <c r="J487" s="192"/>
      <c r="K487" s="191"/>
      <c r="L487" s="191"/>
    </row>
    <row r="488" spans="1:12">
      <c r="A488" s="163"/>
      <c r="B488" s="163"/>
      <c r="C488" s="163"/>
      <c r="D488" s="163"/>
      <c r="E488" s="163"/>
      <c r="F488" s="163"/>
      <c r="G488" s="163"/>
      <c r="H488" s="163"/>
      <c r="I488" s="163"/>
      <c r="J488" s="192"/>
      <c r="K488" s="191"/>
      <c r="L488" s="191"/>
    </row>
    <row r="489" spans="1:12">
      <c r="A489" s="163"/>
      <c r="B489" s="163"/>
      <c r="C489" s="163"/>
      <c r="D489" s="163"/>
      <c r="E489" s="163"/>
      <c r="F489" s="163"/>
      <c r="G489" s="163"/>
      <c r="H489" s="163"/>
      <c r="I489" s="163"/>
      <c r="J489" s="192"/>
      <c r="K489" s="191"/>
      <c r="L489" s="191"/>
    </row>
    <row r="490" spans="1:12">
      <c r="A490" s="163"/>
      <c r="B490" s="163"/>
      <c r="C490" s="163"/>
      <c r="D490" s="163"/>
      <c r="E490" s="163"/>
      <c r="F490" s="163"/>
      <c r="G490" s="163"/>
      <c r="H490" s="163"/>
      <c r="I490" s="163"/>
      <c r="J490" s="192"/>
      <c r="K490" s="191"/>
      <c r="L490" s="191"/>
    </row>
    <row r="491" spans="1:12">
      <c r="A491" s="163"/>
      <c r="B491" s="163"/>
      <c r="C491" s="163"/>
      <c r="D491" s="163"/>
      <c r="E491" s="163"/>
      <c r="F491" s="163"/>
      <c r="G491" s="163"/>
      <c r="H491" s="163"/>
      <c r="I491" s="163"/>
      <c r="J491" s="192"/>
      <c r="K491" s="191"/>
      <c r="L491" s="191"/>
    </row>
    <row r="492" spans="1:12">
      <c r="A492" s="163"/>
      <c r="B492" s="163"/>
      <c r="C492" s="163"/>
      <c r="D492" s="163"/>
      <c r="E492" s="163"/>
      <c r="F492" s="163"/>
      <c r="G492" s="163"/>
      <c r="H492" s="163"/>
      <c r="I492" s="163"/>
      <c r="J492" s="192"/>
      <c r="K492" s="191"/>
      <c r="L492" s="191"/>
    </row>
    <row r="493" spans="1:12">
      <c r="A493" s="163"/>
      <c r="B493" s="163"/>
      <c r="C493" s="163"/>
      <c r="D493" s="163"/>
      <c r="E493" s="163"/>
      <c r="F493" s="163"/>
      <c r="G493" s="163"/>
      <c r="H493" s="163"/>
      <c r="I493" s="163"/>
      <c r="J493" s="192"/>
      <c r="K493" s="191"/>
      <c r="L493" s="191"/>
    </row>
    <row r="494" spans="1:12">
      <c r="A494" s="163"/>
      <c r="B494" s="163"/>
      <c r="C494" s="163"/>
      <c r="D494" s="163"/>
      <c r="E494" s="163"/>
      <c r="F494" s="163"/>
      <c r="G494" s="163"/>
      <c r="H494" s="163"/>
      <c r="I494" s="163"/>
      <c r="J494" s="192"/>
      <c r="K494" s="191"/>
      <c r="L494" s="191"/>
    </row>
    <row r="495" spans="1:12">
      <c r="A495" s="163"/>
      <c r="B495" s="163"/>
      <c r="C495" s="163"/>
      <c r="D495" s="163"/>
      <c r="E495" s="163"/>
      <c r="F495" s="163"/>
      <c r="G495" s="163"/>
      <c r="H495" s="163"/>
      <c r="I495" s="163"/>
      <c r="J495" s="192"/>
      <c r="K495" s="191"/>
      <c r="L495" s="191"/>
    </row>
    <row r="496" spans="1:12">
      <c r="A496" s="163"/>
      <c r="B496" s="163"/>
      <c r="C496" s="163"/>
      <c r="D496" s="163"/>
      <c r="E496" s="163"/>
      <c r="F496" s="163"/>
      <c r="G496" s="163"/>
      <c r="H496" s="163"/>
      <c r="I496" s="163"/>
      <c r="J496" s="192"/>
      <c r="K496" s="191"/>
      <c r="L496" s="191"/>
    </row>
    <row r="497" spans="1:12">
      <c r="A497" s="163"/>
      <c r="B497" s="163"/>
      <c r="C497" s="163"/>
      <c r="D497" s="163"/>
      <c r="E497" s="163"/>
      <c r="F497" s="163"/>
      <c r="G497" s="163"/>
      <c r="H497" s="163"/>
      <c r="I497" s="163"/>
      <c r="J497" s="192"/>
      <c r="K497" s="191"/>
      <c r="L497" s="191"/>
    </row>
    <row r="498" spans="1:12">
      <c r="A498" s="163"/>
      <c r="B498" s="163"/>
      <c r="C498" s="163"/>
      <c r="D498" s="163"/>
      <c r="E498" s="163"/>
      <c r="F498" s="163"/>
      <c r="G498" s="163"/>
      <c r="H498" s="163"/>
      <c r="I498" s="163"/>
      <c r="J498" s="192"/>
      <c r="K498" s="191"/>
      <c r="L498" s="191"/>
    </row>
    <row r="499" spans="1:12">
      <c r="A499" s="163"/>
      <c r="B499" s="163"/>
      <c r="C499" s="163"/>
      <c r="D499" s="163"/>
      <c r="E499" s="163"/>
      <c r="F499" s="163"/>
      <c r="G499" s="163"/>
      <c r="H499" s="163"/>
      <c r="I499" s="163"/>
      <c r="J499" s="192"/>
      <c r="K499" s="191"/>
      <c r="L499" s="191"/>
    </row>
    <row r="500" spans="1:12">
      <c r="A500" s="163"/>
      <c r="B500" s="163"/>
      <c r="C500" s="163"/>
      <c r="D500" s="163"/>
      <c r="E500" s="163"/>
      <c r="F500" s="163"/>
      <c r="G500" s="163"/>
      <c r="H500" s="163"/>
      <c r="I500" s="163"/>
      <c r="J500" s="192"/>
      <c r="K500" s="191"/>
      <c r="L500" s="191"/>
    </row>
    <row r="501" spans="1:12">
      <c r="A501" s="163"/>
      <c r="B501" s="163"/>
      <c r="C501" s="163"/>
      <c r="D501" s="163"/>
      <c r="E501" s="163"/>
      <c r="F501" s="163"/>
      <c r="G501" s="163"/>
      <c r="H501" s="163"/>
      <c r="I501" s="163"/>
      <c r="J501" s="192"/>
      <c r="K501" s="191"/>
      <c r="L501" s="191"/>
    </row>
    <row r="502" spans="1:12">
      <c r="A502" s="163"/>
      <c r="B502" s="163"/>
      <c r="C502" s="163"/>
      <c r="D502" s="163"/>
      <c r="E502" s="163"/>
      <c r="F502" s="163"/>
      <c r="G502" s="163"/>
      <c r="H502" s="163"/>
      <c r="I502" s="163"/>
      <c r="J502" s="192"/>
      <c r="K502" s="191"/>
      <c r="L502" s="191"/>
    </row>
    <row r="503" spans="1:12">
      <c r="A503" s="163"/>
      <c r="B503" s="163"/>
      <c r="C503" s="163"/>
      <c r="D503" s="163"/>
      <c r="E503" s="163"/>
      <c r="F503" s="163"/>
      <c r="G503" s="163"/>
      <c r="H503" s="163"/>
      <c r="I503" s="163"/>
      <c r="J503" s="192"/>
      <c r="K503" s="191"/>
      <c r="L503" s="191"/>
    </row>
    <row r="504" spans="1:12">
      <c r="A504" s="163"/>
      <c r="B504" s="163"/>
      <c r="C504" s="163"/>
      <c r="D504" s="163"/>
      <c r="E504" s="163"/>
      <c r="F504" s="163"/>
      <c r="G504" s="163"/>
      <c r="H504" s="163"/>
      <c r="I504" s="163"/>
      <c r="J504" s="192"/>
      <c r="K504" s="191"/>
      <c r="L504" s="191"/>
    </row>
    <row r="505" spans="1:12">
      <c r="A505" s="163"/>
      <c r="B505" s="163"/>
      <c r="C505" s="163"/>
      <c r="D505" s="163"/>
      <c r="E505" s="163"/>
      <c r="F505" s="163"/>
      <c r="G505" s="163"/>
      <c r="H505" s="163"/>
      <c r="I505" s="163"/>
      <c r="J505" s="192"/>
      <c r="K505" s="191"/>
      <c r="L505" s="191"/>
    </row>
    <row r="506" spans="1:12">
      <c r="A506" s="163"/>
      <c r="B506" s="163"/>
      <c r="C506" s="163"/>
      <c r="D506" s="163"/>
      <c r="E506" s="163"/>
      <c r="F506" s="163"/>
      <c r="G506" s="163"/>
      <c r="H506" s="163"/>
      <c r="I506" s="163"/>
      <c r="J506" s="192"/>
      <c r="K506" s="191"/>
      <c r="L506" s="191"/>
    </row>
    <row r="507" spans="1:12">
      <c r="A507" s="163"/>
      <c r="B507" s="163"/>
      <c r="C507" s="163"/>
      <c r="D507" s="163"/>
      <c r="E507" s="163"/>
      <c r="F507" s="163"/>
      <c r="G507" s="163"/>
      <c r="H507" s="163"/>
      <c r="I507" s="163"/>
      <c r="J507" s="192"/>
      <c r="K507" s="191"/>
      <c r="L507" s="191"/>
    </row>
    <row r="508" spans="1:12">
      <c r="A508" s="163"/>
      <c r="B508" s="163"/>
      <c r="C508" s="163"/>
      <c r="D508" s="163"/>
      <c r="E508" s="163"/>
      <c r="F508" s="163"/>
      <c r="G508" s="163"/>
      <c r="H508" s="163"/>
      <c r="I508" s="163"/>
      <c r="J508" s="192"/>
      <c r="K508" s="191"/>
      <c r="L508" s="191"/>
    </row>
    <row r="509" spans="1:12">
      <c r="A509" s="163"/>
      <c r="B509" s="163"/>
      <c r="C509" s="163"/>
      <c r="D509" s="163"/>
      <c r="E509" s="163"/>
      <c r="F509" s="163"/>
      <c r="G509" s="163"/>
      <c r="H509" s="163"/>
      <c r="I509" s="163"/>
      <c r="J509" s="192"/>
      <c r="K509" s="191"/>
      <c r="L509" s="191"/>
    </row>
    <row r="510" spans="1:12">
      <c r="A510" s="163"/>
      <c r="B510" s="163"/>
      <c r="C510" s="163"/>
      <c r="D510" s="163"/>
      <c r="E510" s="163"/>
      <c r="F510" s="163"/>
      <c r="G510" s="163"/>
      <c r="H510" s="163"/>
      <c r="I510" s="163"/>
      <c r="J510" s="192"/>
      <c r="K510" s="191"/>
      <c r="L510" s="191"/>
    </row>
    <row r="511" spans="1:12">
      <c r="A511" s="163"/>
      <c r="B511" s="163"/>
      <c r="C511" s="163"/>
      <c r="D511" s="163"/>
      <c r="E511" s="163"/>
      <c r="F511" s="163"/>
      <c r="G511" s="163"/>
      <c r="H511" s="163"/>
      <c r="I511" s="163"/>
      <c r="J511" s="192"/>
      <c r="K511" s="191"/>
      <c r="L511" s="191"/>
    </row>
    <row r="512" spans="1:12">
      <c r="A512" s="163"/>
      <c r="B512" s="163"/>
      <c r="C512" s="163"/>
      <c r="D512" s="163"/>
      <c r="E512" s="163"/>
      <c r="F512" s="163"/>
      <c r="G512" s="163"/>
      <c r="H512" s="163"/>
      <c r="I512" s="163"/>
      <c r="J512" s="192"/>
      <c r="K512" s="191"/>
      <c r="L512" s="191"/>
    </row>
    <row r="513" spans="1:12">
      <c r="A513" s="163"/>
      <c r="B513" s="163"/>
      <c r="C513" s="163"/>
      <c r="D513" s="163"/>
      <c r="E513" s="163"/>
      <c r="F513" s="163"/>
      <c r="G513" s="163"/>
      <c r="H513" s="163"/>
      <c r="I513" s="163"/>
      <c r="J513" s="192"/>
      <c r="K513" s="191"/>
      <c r="L513" s="191"/>
    </row>
    <row r="514" spans="1:12">
      <c r="A514" s="163"/>
      <c r="B514" s="163"/>
      <c r="C514" s="163"/>
      <c r="D514" s="163"/>
      <c r="E514" s="163"/>
      <c r="F514" s="163"/>
      <c r="G514" s="163"/>
      <c r="H514" s="163"/>
      <c r="I514" s="163"/>
      <c r="J514" s="192"/>
      <c r="K514" s="191"/>
      <c r="L514" s="191"/>
    </row>
    <row r="515" spans="1:12">
      <c r="A515" s="163"/>
      <c r="B515" s="163"/>
      <c r="C515" s="163"/>
      <c r="D515" s="163"/>
      <c r="E515" s="163"/>
      <c r="F515" s="163"/>
      <c r="G515" s="163"/>
      <c r="H515" s="163"/>
      <c r="I515" s="163"/>
      <c r="J515" s="192"/>
      <c r="K515" s="191"/>
      <c r="L515" s="191"/>
    </row>
    <row r="516" spans="1:12">
      <c r="A516" s="163"/>
      <c r="B516" s="163"/>
      <c r="C516" s="163"/>
      <c r="D516" s="163"/>
      <c r="E516" s="163"/>
      <c r="F516" s="163"/>
      <c r="G516" s="163"/>
      <c r="H516" s="163"/>
      <c r="I516" s="163"/>
      <c r="J516" s="192"/>
      <c r="K516" s="191"/>
      <c r="L516" s="191"/>
    </row>
    <row r="517" spans="1:12">
      <c r="A517" s="163"/>
      <c r="B517" s="163"/>
      <c r="C517" s="163"/>
      <c r="D517" s="163"/>
      <c r="E517" s="163"/>
      <c r="F517" s="163"/>
      <c r="G517" s="163"/>
      <c r="H517" s="163"/>
      <c r="I517" s="163"/>
      <c r="J517" s="192"/>
      <c r="K517" s="191"/>
      <c r="L517" s="191"/>
    </row>
    <row r="518" spans="1:12">
      <c r="A518" s="163"/>
      <c r="B518" s="163"/>
      <c r="C518" s="163"/>
      <c r="D518" s="163"/>
      <c r="E518" s="163"/>
      <c r="F518" s="163"/>
      <c r="G518" s="163"/>
      <c r="H518" s="163"/>
      <c r="I518" s="163"/>
      <c r="J518" s="192"/>
      <c r="K518" s="191"/>
      <c r="L518" s="191"/>
    </row>
    <row r="519" spans="1:12">
      <c r="A519" s="163"/>
      <c r="B519" s="163"/>
      <c r="C519" s="163"/>
      <c r="D519" s="163"/>
      <c r="E519" s="163"/>
      <c r="F519" s="163"/>
      <c r="G519" s="163"/>
      <c r="H519" s="163"/>
      <c r="I519" s="163"/>
      <c r="J519" s="192"/>
      <c r="K519" s="191"/>
      <c r="L519" s="191"/>
    </row>
    <row r="520" spans="1:12">
      <c r="A520" s="163"/>
      <c r="B520" s="163"/>
      <c r="C520" s="163"/>
      <c r="D520" s="163"/>
      <c r="E520" s="163"/>
      <c r="F520" s="163"/>
      <c r="G520" s="163"/>
      <c r="H520" s="163"/>
      <c r="I520" s="163"/>
      <c r="J520" s="192"/>
      <c r="K520" s="191"/>
      <c r="L520" s="191"/>
    </row>
    <row r="521" spans="1:12">
      <c r="A521" s="163"/>
      <c r="B521" s="163"/>
      <c r="C521" s="163"/>
      <c r="D521" s="163"/>
      <c r="E521" s="163"/>
      <c r="F521" s="163"/>
      <c r="G521" s="163"/>
      <c r="H521" s="163"/>
      <c r="I521" s="163"/>
      <c r="J521" s="192"/>
      <c r="K521" s="191"/>
      <c r="L521" s="191"/>
    </row>
    <row r="522" spans="1:12">
      <c r="A522" s="163"/>
      <c r="B522" s="163"/>
      <c r="C522" s="163"/>
      <c r="D522" s="163"/>
      <c r="E522" s="163"/>
      <c r="F522" s="163"/>
      <c r="G522" s="163"/>
      <c r="H522" s="163"/>
      <c r="I522" s="163"/>
      <c r="J522" s="192"/>
      <c r="K522" s="191"/>
      <c r="L522" s="191"/>
    </row>
    <row r="523" spans="1:12">
      <c r="A523" s="163"/>
      <c r="B523" s="163"/>
      <c r="C523" s="163"/>
      <c r="D523" s="163"/>
      <c r="E523" s="163"/>
      <c r="F523" s="163"/>
      <c r="G523" s="163"/>
      <c r="H523" s="163"/>
      <c r="I523" s="163"/>
      <c r="J523" s="192"/>
      <c r="K523" s="191"/>
      <c r="L523" s="191"/>
    </row>
    <row r="524" spans="1:12">
      <c r="A524" s="163"/>
      <c r="B524" s="163"/>
      <c r="C524" s="163"/>
      <c r="D524" s="163"/>
      <c r="E524" s="163"/>
      <c r="F524" s="163"/>
      <c r="G524" s="163"/>
      <c r="H524" s="163"/>
      <c r="I524" s="163"/>
      <c r="J524" s="192"/>
      <c r="K524" s="191"/>
      <c r="L524" s="191"/>
    </row>
    <row r="525" spans="1:12">
      <c r="A525" s="163"/>
      <c r="B525" s="163"/>
      <c r="C525" s="163"/>
      <c r="D525" s="163"/>
      <c r="E525" s="163"/>
      <c r="F525" s="163"/>
      <c r="G525" s="163"/>
      <c r="H525" s="163"/>
      <c r="I525" s="163"/>
      <c r="J525" s="192"/>
      <c r="K525" s="191"/>
      <c r="L525" s="191"/>
    </row>
    <row r="526" spans="1:12">
      <c r="A526" s="163"/>
      <c r="B526" s="163"/>
      <c r="C526" s="163"/>
      <c r="D526" s="163"/>
      <c r="E526" s="163"/>
      <c r="F526" s="163"/>
      <c r="G526" s="163"/>
      <c r="H526" s="163"/>
      <c r="I526" s="163"/>
      <c r="J526" s="192"/>
      <c r="K526" s="191"/>
      <c r="L526" s="191"/>
    </row>
    <row r="527" spans="1:12">
      <c r="A527" s="163"/>
      <c r="B527" s="163"/>
      <c r="C527" s="163"/>
      <c r="D527" s="163"/>
      <c r="E527" s="163"/>
      <c r="F527" s="163"/>
      <c r="G527" s="163"/>
      <c r="H527" s="163"/>
      <c r="I527" s="163"/>
      <c r="J527" s="192"/>
      <c r="K527" s="191"/>
      <c r="L527" s="191"/>
    </row>
    <row r="528" spans="1:12">
      <c r="A528" s="163"/>
      <c r="B528" s="163"/>
      <c r="C528" s="163"/>
      <c r="D528" s="163"/>
      <c r="E528" s="163"/>
      <c r="F528" s="163"/>
      <c r="G528" s="163"/>
      <c r="H528" s="163"/>
      <c r="I528" s="163"/>
      <c r="J528" s="192"/>
      <c r="K528" s="191"/>
      <c r="L528" s="191"/>
    </row>
    <row r="529" spans="1:12">
      <c r="A529" s="163"/>
      <c r="B529" s="163"/>
      <c r="C529" s="163"/>
      <c r="D529" s="163"/>
      <c r="E529" s="163"/>
      <c r="F529" s="163"/>
      <c r="G529" s="163"/>
      <c r="H529" s="163"/>
      <c r="I529" s="163"/>
      <c r="J529" s="192"/>
      <c r="K529" s="191"/>
      <c r="L529" s="191"/>
    </row>
    <row r="530" spans="1:12">
      <c r="A530" s="163"/>
      <c r="B530" s="163"/>
      <c r="C530" s="163"/>
      <c r="D530" s="163"/>
      <c r="E530" s="163"/>
      <c r="F530" s="163"/>
      <c r="G530" s="163"/>
      <c r="H530" s="163"/>
      <c r="I530" s="163"/>
      <c r="J530" s="192"/>
      <c r="K530" s="191"/>
      <c r="L530" s="191"/>
    </row>
    <row r="531" spans="1:12">
      <c r="A531" s="163"/>
      <c r="B531" s="163"/>
      <c r="C531" s="163"/>
      <c r="D531" s="163"/>
      <c r="E531" s="163"/>
      <c r="F531" s="163"/>
      <c r="G531" s="163"/>
      <c r="H531" s="163"/>
      <c r="I531" s="163"/>
      <c r="J531" s="192"/>
      <c r="K531" s="191"/>
      <c r="L531" s="191"/>
    </row>
    <row r="532" spans="1:12">
      <c r="A532" s="163"/>
      <c r="B532" s="163"/>
      <c r="C532" s="163"/>
      <c r="D532" s="163"/>
      <c r="E532" s="163"/>
      <c r="F532" s="163"/>
      <c r="G532" s="163"/>
      <c r="H532" s="163"/>
      <c r="I532" s="163"/>
      <c r="J532" s="192"/>
      <c r="K532" s="191"/>
      <c r="L532" s="191"/>
    </row>
    <row r="533" spans="1:12">
      <c r="A533" s="163"/>
      <c r="B533" s="163"/>
      <c r="C533" s="163"/>
      <c r="D533" s="163"/>
      <c r="E533" s="163"/>
      <c r="F533" s="163"/>
      <c r="G533" s="163"/>
      <c r="H533" s="163"/>
      <c r="I533" s="163"/>
      <c r="J533" s="192"/>
      <c r="K533" s="191"/>
      <c r="L533" s="191"/>
    </row>
    <row r="534" spans="1:12">
      <c r="A534" s="163"/>
      <c r="B534" s="163"/>
      <c r="C534" s="163"/>
      <c r="D534" s="163"/>
      <c r="E534" s="163"/>
      <c r="F534" s="163"/>
      <c r="G534" s="163"/>
      <c r="H534" s="163"/>
      <c r="I534" s="163"/>
      <c r="J534" s="192"/>
      <c r="K534" s="191"/>
      <c r="L534" s="191"/>
    </row>
    <row r="535" spans="1:12">
      <c r="A535" s="163"/>
      <c r="B535" s="163"/>
      <c r="C535" s="163"/>
      <c r="D535" s="163"/>
      <c r="E535" s="163"/>
      <c r="F535" s="163"/>
      <c r="G535" s="163"/>
      <c r="H535" s="163"/>
      <c r="I535" s="163"/>
      <c r="J535" s="192"/>
      <c r="K535" s="191"/>
      <c r="L535" s="191"/>
    </row>
    <row r="536" spans="1:12">
      <c r="A536" s="163"/>
      <c r="B536" s="163"/>
      <c r="C536" s="163"/>
      <c r="D536" s="163"/>
      <c r="E536" s="163"/>
      <c r="F536" s="163"/>
      <c r="G536" s="163"/>
      <c r="H536" s="163"/>
      <c r="I536" s="163"/>
      <c r="J536" s="192"/>
      <c r="K536" s="191"/>
      <c r="L536" s="191"/>
    </row>
    <row r="537" spans="1:12">
      <c r="A537" s="163"/>
      <c r="B537" s="163"/>
      <c r="C537" s="163"/>
      <c r="D537" s="163"/>
      <c r="E537" s="163"/>
      <c r="F537" s="163"/>
      <c r="G537" s="163"/>
      <c r="H537" s="163"/>
      <c r="I537" s="163"/>
      <c r="J537" s="192"/>
      <c r="K537" s="191"/>
      <c r="L537" s="191"/>
    </row>
    <row r="538" spans="1:12">
      <c r="A538" s="163"/>
      <c r="B538" s="163"/>
      <c r="C538" s="163"/>
      <c r="D538" s="163"/>
      <c r="E538" s="163"/>
      <c r="F538" s="163"/>
      <c r="G538" s="163"/>
      <c r="H538" s="163"/>
      <c r="I538" s="163"/>
      <c r="J538" s="192"/>
      <c r="K538" s="191"/>
      <c r="L538" s="191"/>
    </row>
    <row r="539" spans="1:12">
      <c r="A539" s="163"/>
      <c r="B539" s="163"/>
      <c r="C539" s="163"/>
      <c r="D539" s="163"/>
      <c r="E539" s="163"/>
      <c r="F539" s="163"/>
      <c r="G539" s="163"/>
      <c r="H539" s="163"/>
      <c r="I539" s="163"/>
      <c r="J539" s="192"/>
      <c r="K539" s="191"/>
      <c r="L539" s="191"/>
    </row>
    <row r="540" spans="1:12">
      <c r="A540" s="163"/>
      <c r="B540" s="163"/>
      <c r="C540" s="163"/>
      <c r="D540" s="163"/>
      <c r="E540" s="163"/>
      <c r="F540" s="163"/>
      <c r="G540" s="163"/>
      <c r="H540" s="163"/>
      <c r="I540" s="163"/>
      <c r="J540" s="192"/>
      <c r="K540" s="191"/>
      <c r="L540" s="191"/>
    </row>
    <row r="541" spans="1:12">
      <c r="A541" s="163"/>
      <c r="B541" s="163"/>
      <c r="C541" s="163"/>
      <c r="D541" s="163"/>
      <c r="E541" s="163"/>
      <c r="F541" s="163"/>
      <c r="G541" s="163"/>
      <c r="H541" s="163"/>
      <c r="I541" s="163"/>
      <c r="J541" s="192"/>
      <c r="K541" s="191"/>
      <c r="L541" s="191"/>
    </row>
    <row r="542" spans="1:12">
      <c r="A542" s="163"/>
      <c r="B542" s="163"/>
      <c r="C542" s="163"/>
      <c r="D542" s="163"/>
      <c r="E542" s="163"/>
      <c r="F542" s="163"/>
      <c r="G542" s="163"/>
      <c r="H542" s="163"/>
      <c r="I542" s="163"/>
      <c r="J542" s="192"/>
      <c r="K542" s="191"/>
      <c r="L542" s="191"/>
    </row>
    <row r="543" spans="1:12">
      <c r="A543" s="163"/>
      <c r="B543" s="163"/>
      <c r="C543" s="163"/>
      <c r="D543" s="163"/>
      <c r="E543" s="163"/>
      <c r="F543" s="163"/>
      <c r="G543" s="163"/>
      <c r="H543" s="163"/>
      <c r="I543" s="163"/>
      <c r="J543" s="192"/>
      <c r="K543" s="191"/>
      <c r="L543" s="191"/>
    </row>
    <row r="544" spans="1:12">
      <c r="A544" s="163"/>
      <c r="B544" s="163"/>
      <c r="C544" s="163"/>
      <c r="D544" s="163"/>
      <c r="E544" s="163"/>
      <c r="F544" s="163"/>
      <c r="G544" s="163"/>
      <c r="H544" s="163"/>
      <c r="I544" s="163"/>
      <c r="J544" s="192"/>
      <c r="K544" s="191"/>
      <c r="L544" s="191"/>
    </row>
    <row r="545" spans="1:12">
      <c r="A545" s="163"/>
      <c r="B545" s="163"/>
      <c r="C545" s="163"/>
      <c r="D545" s="163"/>
      <c r="E545" s="163"/>
      <c r="F545" s="163"/>
      <c r="G545" s="163"/>
      <c r="H545" s="163"/>
      <c r="I545" s="163"/>
      <c r="J545" s="192"/>
      <c r="K545" s="191"/>
      <c r="L545" s="191"/>
    </row>
    <row r="546" spans="1:12">
      <c r="A546" s="163"/>
      <c r="B546" s="163"/>
      <c r="C546" s="163"/>
      <c r="D546" s="163"/>
      <c r="E546" s="163"/>
      <c r="F546" s="163"/>
      <c r="G546" s="163"/>
      <c r="H546" s="163"/>
      <c r="I546" s="163"/>
      <c r="J546" s="192"/>
      <c r="K546" s="191"/>
      <c r="L546" s="191"/>
    </row>
    <row r="547" spans="1:12">
      <c r="A547" s="163"/>
      <c r="B547" s="163"/>
      <c r="C547" s="163"/>
      <c r="D547" s="163"/>
      <c r="E547" s="163"/>
      <c r="F547" s="163"/>
      <c r="G547" s="163"/>
      <c r="H547" s="163"/>
      <c r="I547" s="163"/>
      <c r="J547" s="192"/>
      <c r="K547" s="191"/>
      <c r="L547" s="191"/>
    </row>
    <row r="548" spans="1:12">
      <c r="A548" s="163"/>
      <c r="B548" s="163"/>
      <c r="C548" s="163"/>
      <c r="D548" s="163"/>
      <c r="E548" s="163"/>
      <c r="F548" s="163"/>
      <c r="G548" s="163"/>
      <c r="H548" s="163"/>
      <c r="I548" s="163"/>
      <c r="J548" s="192"/>
      <c r="K548" s="191"/>
      <c r="L548" s="191"/>
    </row>
    <row r="549" spans="1:12">
      <c r="A549" s="163"/>
      <c r="B549" s="163"/>
      <c r="C549" s="163"/>
      <c r="D549" s="163"/>
      <c r="E549" s="163"/>
      <c r="F549" s="163"/>
      <c r="G549" s="163"/>
      <c r="H549" s="163"/>
      <c r="I549" s="163"/>
      <c r="J549" s="192"/>
      <c r="K549" s="191"/>
      <c r="L549" s="191"/>
    </row>
    <row r="550" spans="1:12">
      <c r="A550" s="163"/>
      <c r="B550" s="163"/>
      <c r="C550" s="163"/>
      <c r="D550" s="163"/>
      <c r="E550" s="163"/>
      <c r="F550" s="163"/>
      <c r="G550" s="163"/>
      <c r="H550" s="163"/>
      <c r="I550" s="163"/>
      <c r="J550" s="192"/>
      <c r="K550" s="191"/>
      <c r="L550" s="191"/>
    </row>
    <row r="551" spans="1:12">
      <c r="A551" s="163"/>
      <c r="B551" s="163"/>
      <c r="C551" s="163"/>
      <c r="D551" s="163"/>
      <c r="E551" s="163"/>
      <c r="F551" s="163"/>
      <c r="G551" s="163"/>
      <c r="H551" s="163"/>
      <c r="I551" s="163"/>
      <c r="J551" s="192"/>
      <c r="K551" s="191"/>
      <c r="L551" s="191"/>
    </row>
    <row r="552" spans="1:12">
      <c r="A552" s="163"/>
      <c r="B552" s="163"/>
      <c r="C552" s="163"/>
      <c r="D552" s="163"/>
      <c r="E552" s="163"/>
      <c r="F552" s="163"/>
      <c r="G552" s="163"/>
      <c r="H552" s="163"/>
      <c r="I552" s="163"/>
      <c r="J552" s="192"/>
      <c r="K552" s="191"/>
      <c r="L552" s="191"/>
    </row>
    <row r="553" spans="1:12">
      <c r="A553" s="163"/>
      <c r="B553" s="163"/>
      <c r="C553" s="163"/>
      <c r="D553" s="163"/>
      <c r="E553" s="163"/>
      <c r="F553" s="163"/>
      <c r="G553" s="163"/>
      <c r="H553" s="163"/>
      <c r="I553" s="163"/>
      <c r="J553" s="192"/>
      <c r="K553" s="191"/>
      <c r="L553" s="191"/>
    </row>
    <row r="554" spans="1:12">
      <c r="A554" s="163"/>
      <c r="B554" s="163"/>
      <c r="C554" s="163"/>
      <c r="D554" s="163"/>
      <c r="E554" s="163"/>
      <c r="F554" s="163"/>
      <c r="G554" s="163"/>
      <c r="H554" s="163"/>
      <c r="I554" s="163"/>
      <c r="J554" s="192"/>
      <c r="K554" s="191"/>
      <c r="L554" s="191"/>
    </row>
    <row r="555" spans="1:12">
      <c r="A555" s="163"/>
      <c r="B555" s="163"/>
      <c r="C555" s="163"/>
      <c r="D555" s="163"/>
      <c r="E555" s="163"/>
      <c r="F555" s="163"/>
      <c r="G555" s="163"/>
      <c r="H555" s="163"/>
      <c r="I555" s="163"/>
      <c r="J555" s="192"/>
      <c r="K555" s="191"/>
      <c r="L555" s="191"/>
    </row>
    <row r="556" spans="1:12">
      <c r="A556" s="163"/>
      <c r="B556" s="163"/>
      <c r="C556" s="163"/>
      <c r="D556" s="163"/>
      <c r="E556" s="163"/>
      <c r="F556" s="163"/>
      <c r="G556" s="163"/>
      <c r="H556" s="163"/>
      <c r="I556" s="163"/>
      <c r="J556" s="192"/>
      <c r="K556" s="191"/>
      <c r="L556" s="191"/>
    </row>
    <row r="557" spans="1:12">
      <c r="A557" s="163"/>
      <c r="B557" s="163"/>
      <c r="C557" s="163"/>
      <c r="D557" s="163"/>
      <c r="E557" s="163"/>
      <c r="F557" s="163"/>
      <c r="G557" s="163"/>
      <c r="H557" s="163"/>
      <c r="I557" s="163"/>
      <c r="J557" s="192"/>
      <c r="K557" s="191"/>
      <c r="L557" s="191"/>
    </row>
    <row r="558" spans="1:12">
      <c r="A558" s="163"/>
      <c r="B558" s="163"/>
      <c r="C558" s="163"/>
      <c r="D558" s="163"/>
      <c r="E558" s="163"/>
      <c r="F558" s="163"/>
      <c r="G558" s="163"/>
      <c r="H558" s="163"/>
      <c r="I558" s="163"/>
      <c r="J558" s="192"/>
      <c r="K558" s="191"/>
      <c r="L558" s="191"/>
    </row>
    <row r="559" spans="1:12">
      <c r="A559" s="163"/>
      <c r="B559" s="163"/>
      <c r="C559" s="163"/>
      <c r="D559" s="163"/>
      <c r="E559" s="163"/>
      <c r="F559" s="163"/>
      <c r="G559" s="163"/>
      <c r="H559" s="163"/>
      <c r="I559" s="163"/>
      <c r="J559" s="192"/>
      <c r="K559" s="191"/>
      <c r="L559" s="191"/>
    </row>
    <row r="560" spans="1:12">
      <c r="A560" s="163"/>
      <c r="B560" s="163"/>
      <c r="C560" s="163"/>
      <c r="D560" s="163"/>
      <c r="E560" s="163"/>
      <c r="F560" s="163"/>
      <c r="G560" s="163"/>
      <c r="H560" s="163"/>
      <c r="I560" s="163"/>
      <c r="J560" s="192"/>
      <c r="K560" s="191"/>
      <c r="L560" s="191"/>
    </row>
    <row r="561" spans="1:12">
      <c r="A561" s="163"/>
      <c r="B561" s="163"/>
      <c r="C561" s="163"/>
      <c r="D561" s="163"/>
      <c r="E561" s="163"/>
      <c r="F561" s="163"/>
      <c r="G561" s="163"/>
      <c r="H561" s="163"/>
      <c r="I561" s="163"/>
      <c r="J561" s="192"/>
      <c r="K561" s="191"/>
      <c r="L561" s="191"/>
    </row>
    <row r="562" spans="1:12">
      <c r="A562" s="163"/>
      <c r="B562" s="163"/>
      <c r="C562" s="163"/>
      <c r="D562" s="163"/>
      <c r="E562" s="163"/>
      <c r="F562" s="163"/>
      <c r="G562" s="163"/>
      <c r="H562" s="163"/>
      <c r="I562" s="163"/>
      <c r="J562" s="192"/>
      <c r="K562" s="191"/>
      <c r="L562" s="191"/>
    </row>
    <row r="563" spans="1:12">
      <c r="A563" s="163"/>
      <c r="B563" s="163"/>
      <c r="C563" s="163"/>
      <c r="D563" s="163"/>
      <c r="E563" s="163"/>
      <c r="F563" s="163"/>
      <c r="G563" s="163"/>
      <c r="H563" s="163"/>
      <c r="I563" s="163"/>
      <c r="J563" s="192"/>
      <c r="K563" s="191"/>
      <c r="L563" s="191"/>
    </row>
    <row r="564" spans="1:12">
      <c r="A564" s="163"/>
      <c r="B564" s="163"/>
      <c r="C564" s="163"/>
      <c r="D564" s="163"/>
      <c r="E564" s="163"/>
      <c r="F564" s="163"/>
      <c r="G564" s="163"/>
      <c r="H564" s="163"/>
      <c r="I564" s="163"/>
      <c r="J564" s="192"/>
      <c r="K564" s="191"/>
      <c r="L564" s="191"/>
    </row>
    <row r="565" spans="1:12">
      <c r="A565" s="163"/>
      <c r="B565" s="163"/>
      <c r="C565" s="163"/>
      <c r="D565" s="163"/>
      <c r="E565" s="163"/>
      <c r="F565" s="163"/>
      <c r="G565" s="163"/>
      <c r="H565" s="163"/>
      <c r="I565" s="163"/>
      <c r="J565" s="192"/>
      <c r="K565" s="191"/>
      <c r="L565" s="191"/>
    </row>
    <row r="566" spans="1:12">
      <c r="A566" s="163"/>
      <c r="B566" s="163"/>
      <c r="C566" s="163"/>
      <c r="D566" s="163"/>
      <c r="E566" s="163"/>
      <c r="F566" s="163"/>
      <c r="G566" s="163"/>
      <c r="H566" s="163"/>
      <c r="I566" s="163"/>
      <c r="J566" s="192"/>
      <c r="K566" s="191"/>
      <c r="L566" s="191"/>
    </row>
    <row r="567" spans="1:12">
      <c r="A567" s="163"/>
      <c r="B567" s="163"/>
      <c r="C567" s="163"/>
      <c r="D567" s="163"/>
      <c r="E567" s="163"/>
      <c r="F567" s="163"/>
      <c r="G567" s="163"/>
      <c r="H567" s="163"/>
      <c r="I567" s="163"/>
      <c r="J567" s="192"/>
      <c r="K567" s="191"/>
      <c r="L567" s="191"/>
    </row>
    <row r="568" spans="1:12">
      <c r="A568" s="163"/>
      <c r="B568" s="163"/>
      <c r="C568" s="163"/>
      <c r="D568" s="163"/>
      <c r="E568" s="163"/>
      <c r="F568" s="163"/>
      <c r="G568" s="163"/>
      <c r="H568" s="163"/>
      <c r="I568" s="163"/>
      <c r="J568" s="192"/>
      <c r="K568" s="191"/>
      <c r="L568" s="191"/>
    </row>
    <row r="569" spans="1:12">
      <c r="A569" s="163"/>
      <c r="B569" s="163"/>
      <c r="C569" s="163"/>
      <c r="D569" s="163"/>
      <c r="E569" s="163"/>
      <c r="F569" s="163"/>
      <c r="G569" s="163"/>
      <c r="H569" s="163"/>
      <c r="I569" s="163"/>
      <c r="J569" s="192"/>
      <c r="K569" s="191"/>
      <c r="L569" s="191"/>
    </row>
    <row r="570" spans="1:12">
      <c r="A570" s="163"/>
      <c r="B570" s="163"/>
      <c r="C570" s="163"/>
      <c r="D570" s="163"/>
      <c r="E570" s="163"/>
      <c r="F570" s="163"/>
      <c r="G570" s="163"/>
      <c r="H570" s="163"/>
      <c r="I570" s="163"/>
      <c r="J570" s="192"/>
      <c r="K570" s="191"/>
      <c r="L570" s="191"/>
    </row>
    <row r="571" spans="1:12">
      <c r="A571" s="163"/>
      <c r="B571" s="163"/>
      <c r="C571" s="163"/>
      <c r="D571" s="163"/>
      <c r="E571" s="163"/>
      <c r="F571" s="163"/>
      <c r="G571" s="163"/>
      <c r="H571" s="163"/>
      <c r="I571" s="163"/>
      <c r="J571" s="192"/>
      <c r="K571" s="191"/>
      <c r="L571" s="191"/>
    </row>
    <row r="572" spans="1:12">
      <c r="A572" s="163"/>
      <c r="B572" s="163"/>
      <c r="C572" s="163"/>
      <c r="D572" s="163"/>
      <c r="E572" s="163"/>
      <c r="F572" s="163"/>
      <c r="G572" s="163"/>
      <c r="H572" s="163"/>
      <c r="I572" s="163"/>
      <c r="J572" s="192"/>
      <c r="K572" s="191"/>
      <c r="L572" s="191"/>
    </row>
    <row r="573" spans="1:12">
      <c r="A573" s="163"/>
      <c r="B573" s="163"/>
      <c r="C573" s="163"/>
      <c r="D573" s="163"/>
      <c r="E573" s="163"/>
      <c r="F573" s="163"/>
      <c r="G573" s="163"/>
      <c r="H573" s="163"/>
      <c r="I573" s="163"/>
      <c r="J573" s="192"/>
      <c r="K573" s="191"/>
      <c r="L573" s="191"/>
    </row>
    <row r="574" spans="1:12">
      <c r="A574" s="163"/>
      <c r="B574" s="163"/>
      <c r="C574" s="163"/>
      <c r="D574" s="163"/>
      <c r="E574" s="163"/>
      <c r="F574" s="163"/>
      <c r="G574" s="163"/>
      <c r="H574" s="163"/>
      <c r="I574" s="163"/>
      <c r="J574" s="192"/>
      <c r="K574" s="191"/>
      <c r="L574" s="191"/>
    </row>
    <row r="575" spans="1:12">
      <c r="A575" s="163"/>
      <c r="B575" s="163"/>
      <c r="C575" s="163"/>
      <c r="D575" s="163"/>
      <c r="E575" s="163"/>
      <c r="F575" s="163"/>
      <c r="G575" s="163"/>
      <c r="H575" s="163"/>
      <c r="I575" s="163"/>
      <c r="J575" s="192"/>
      <c r="K575" s="191"/>
      <c r="L575" s="191"/>
    </row>
    <row r="576" spans="1:12">
      <c r="A576" s="163"/>
      <c r="B576" s="163"/>
      <c r="C576" s="163"/>
      <c r="D576" s="163"/>
      <c r="E576" s="163"/>
      <c r="F576" s="163"/>
      <c r="G576" s="163"/>
      <c r="H576" s="163"/>
      <c r="I576" s="163"/>
      <c r="J576" s="192"/>
      <c r="K576" s="191"/>
      <c r="L576" s="191"/>
    </row>
    <row r="577" spans="1:12">
      <c r="A577" s="163"/>
      <c r="B577" s="163"/>
      <c r="C577" s="163"/>
      <c r="D577" s="163"/>
      <c r="E577" s="163"/>
      <c r="F577" s="163"/>
      <c r="G577" s="163"/>
      <c r="H577" s="163"/>
      <c r="I577" s="163"/>
      <c r="J577" s="192"/>
      <c r="K577" s="191"/>
      <c r="L577" s="191"/>
    </row>
    <row r="578" spans="1:12">
      <c r="A578" s="163"/>
      <c r="B578" s="163"/>
      <c r="C578" s="163"/>
      <c r="D578" s="163"/>
      <c r="E578" s="163"/>
      <c r="F578" s="163"/>
      <c r="G578" s="163"/>
      <c r="H578" s="163"/>
      <c r="I578" s="163"/>
      <c r="J578" s="192"/>
      <c r="K578" s="191"/>
      <c r="L578" s="191"/>
    </row>
    <row r="579" spans="1:12">
      <c r="A579" s="163"/>
      <c r="B579" s="163"/>
      <c r="C579" s="163"/>
      <c r="D579" s="163"/>
      <c r="E579" s="163"/>
      <c r="F579" s="163"/>
      <c r="G579" s="163"/>
      <c r="H579" s="163"/>
      <c r="I579" s="163"/>
      <c r="J579" s="192"/>
      <c r="K579" s="191"/>
      <c r="L579" s="191"/>
    </row>
    <row r="580" spans="1:12">
      <c r="A580" s="163"/>
      <c r="B580" s="163"/>
      <c r="C580" s="163"/>
      <c r="D580" s="163"/>
      <c r="E580" s="163"/>
      <c r="F580" s="163"/>
      <c r="G580" s="163"/>
      <c r="H580" s="163"/>
      <c r="I580" s="163"/>
      <c r="J580" s="192"/>
      <c r="K580" s="191"/>
      <c r="L580" s="191"/>
    </row>
    <row r="581" spans="1:12">
      <c r="A581" s="163"/>
      <c r="B581" s="163"/>
      <c r="C581" s="163"/>
      <c r="D581" s="163"/>
      <c r="E581" s="163"/>
      <c r="F581" s="163"/>
      <c r="G581" s="163"/>
      <c r="H581" s="163"/>
      <c r="I581" s="163"/>
      <c r="J581" s="192"/>
      <c r="K581" s="191"/>
      <c r="L581" s="191"/>
    </row>
    <row r="582" spans="1:12">
      <c r="A582" s="163"/>
      <c r="B582" s="163"/>
      <c r="C582" s="163"/>
      <c r="D582" s="163"/>
      <c r="E582" s="163"/>
      <c r="F582" s="163"/>
      <c r="G582" s="163"/>
      <c r="H582" s="163"/>
      <c r="I582" s="163"/>
      <c r="J582" s="192"/>
      <c r="K582" s="191"/>
      <c r="L582" s="191"/>
    </row>
    <row r="583" spans="1:12">
      <c r="A583" s="163"/>
      <c r="B583" s="163"/>
      <c r="C583" s="163"/>
      <c r="D583" s="163"/>
      <c r="E583" s="163"/>
      <c r="F583" s="163"/>
      <c r="G583" s="163"/>
      <c r="H583" s="163"/>
      <c r="I583" s="163"/>
      <c r="J583" s="192"/>
      <c r="K583" s="191"/>
      <c r="L583" s="191"/>
    </row>
    <row r="584" spans="1:12">
      <c r="A584" s="163"/>
      <c r="B584" s="163"/>
      <c r="C584" s="163"/>
      <c r="D584" s="163"/>
      <c r="E584" s="163"/>
      <c r="F584" s="163"/>
      <c r="G584" s="163"/>
      <c r="H584" s="163"/>
      <c r="I584" s="163"/>
      <c r="J584" s="192"/>
      <c r="K584" s="191"/>
      <c r="L584" s="191"/>
    </row>
    <row r="585" spans="1:12">
      <c r="A585" s="163"/>
      <c r="B585" s="163"/>
      <c r="C585" s="163"/>
      <c r="D585" s="163"/>
      <c r="E585" s="163"/>
      <c r="F585" s="163"/>
      <c r="G585" s="163"/>
      <c r="H585" s="163"/>
      <c r="I585" s="163"/>
      <c r="J585" s="192"/>
      <c r="K585" s="191"/>
      <c r="L585" s="191"/>
    </row>
    <row r="586" spans="1:12">
      <c r="A586" s="163"/>
      <c r="B586" s="163"/>
      <c r="C586" s="163"/>
      <c r="D586" s="163"/>
      <c r="E586" s="163"/>
      <c r="F586" s="163"/>
      <c r="G586" s="163"/>
      <c r="H586" s="163"/>
      <c r="I586" s="163"/>
      <c r="J586" s="192"/>
      <c r="K586" s="191"/>
      <c r="L586" s="191"/>
    </row>
    <row r="587" spans="1:12">
      <c r="A587" s="163"/>
      <c r="B587" s="163"/>
      <c r="C587" s="163"/>
      <c r="D587" s="163"/>
      <c r="E587" s="163"/>
      <c r="F587" s="163"/>
      <c r="G587" s="163"/>
      <c r="H587" s="163"/>
      <c r="I587" s="163"/>
      <c r="J587" s="192"/>
      <c r="K587" s="191"/>
      <c r="L587" s="191"/>
    </row>
    <row r="588" spans="1:12">
      <c r="A588" s="163"/>
      <c r="B588" s="163"/>
      <c r="C588" s="163"/>
      <c r="D588" s="163"/>
      <c r="E588" s="163"/>
      <c r="F588" s="163"/>
      <c r="G588" s="163"/>
      <c r="H588" s="163"/>
      <c r="I588" s="163"/>
      <c r="J588" s="192"/>
      <c r="K588" s="191"/>
      <c r="L588" s="191"/>
    </row>
    <row r="589" spans="1:12">
      <c r="A589" s="163"/>
      <c r="B589" s="163"/>
      <c r="C589" s="163"/>
      <c r="D589" s="163"/>
      <c r="E589" s="163"/>
      <c r="F589" s="163"/>
      <c r="G589" s="163"/>
      <c r="H589" s="163"/>
      <c r="I589" s="163"/>
      <c r="J589" s="192"/>
      <c r="K589" s="191"/>
      <c r="L589" s="191"/>
    </row>
    <row r="590" spans="1:12">
      <c r="A590" s="163"/>
      <c r="B590" s="163"/>
      <c r="C590" s="163"/>
      <c r="D590" s="163"/>
      <c r="E590" s="163"/>
      <c r="F590" s="163"/>
      <c r="G590" s="163"/>
      <c r="H590" s="163"/>
      <c r="I590" s="163"/>
      <c r="J590" s="192"/>
      <c r="K590" s="191"/>
      <c r="L590" s="191"/>
    </row>
    <row r="591" spans="1:12">
      <c r="A591" s="163"/>
      <c r="B591" s="163"/>
      <c r="C591" s="163"/>
      <c r="D591" s="163"/>
      <c r="E591" s="163"/>
      <c r="F591" s="163"/>
      <c r="G591" s="163"/>
      <c r="H591" s="163"/>
      <c r="I591" s="163"/>
      <c r="J591" s="192"/>
      <c r="K591" s="191"/>
      <c r="L591" s="191"/>
    </row>
    <row r="592" spans="1:12">
      <c r="A592" s="163"/>
      <c r="B592" s="163"/>
      <c r="C592" s="163"/>
      <c r="D592" s="163"/>
      <c r="E592" s="163"/>
      <c r="F592" s="163"/>
      <c r="G592" s="163"/>
      <c r="H592" s="163"/>
      <c r="I592" s="163"/>
      <c r="J592" s="192"/>
      <c r="K592" s="191"/>
      <c r="L592" s="191"/>
    </row>
    <row r="593" spans="1:12">
      <c r="A593" s="163"/>
      <c r="B593" s="163"/>
      <c r="C593" s="163"/>
      <c r="D593" s="163"/>
      <c r="E593" s="163"/>
      <c r="F593" s="163"/>
      <c r="G593" s="163"/>
      <c r="H593" s="163"/>
      <c r="I593" s="163"/>
      <c r="J593" s="192"/>
      <c r="K593" s="191"/>
      <c r="L593" s="191"/>
    </row>
    <row r="594" spans="1:12">
      <c r="A594" s="163"/>
      <c r="B594" s="163"/>
      <c r="C594" s="163"/>
      <c r="D594" s="163"/>
      <c r="E594" s="163"/>
      <c r="F594" s="163"/>
      <c r="G594" s="163"/>
      <c r="H594" s="163"/>
      <c r="I594" s="163"/>
      <c r="J594" s="192"/>
      <c r="K594" s="191"/>
      <c r="L594" s="191"/>
    </row>
    <row r="595" spans="1:12">
      <c r="A595" s="163"/>
      <c r="B595" s="163"/>
      <c r="C595" s="163"/>
      <c r="D595" s="163"/>
      <c r="E595" s="163"/>
      <c r="F595" s="163"/>
      <c r="G595" s="163"/>
      <c r="H595" s="163"/>
      <c r="I595" s="163"/>
      <c r="J595" s="192"/>
      <c r="K595" s="191"/>
      <c r="L595" s="191"/>
    </row>
    <row r="596" spans="1:12">
      <c r="A596" s="163"/>
      <c r="B596" s="163"/>
      <c r="C596" s="163"/>
      <c r="D596" s="163"/>
      <c r="E596" s="163"/>
      <c r="F596" s="163"/>
      <c r="G596" s="163"/>
      <c r="H596" s="163"/>
      <c r="I596" s="163"/>
      <c r="J596" s="192"/>
      <c r="K596" s="191"/>
      <c r="L596" s="191"/>
    </row>
    <row r="597" spans="1:12">
      <c r="A597" s="163"/>
      <c r="B597" s="163"/>
      <c r="C597" s="163"/>
      <c r="D597" s="163"/>
      <c r="E597" s="163"/>
      <c r="F597" s="163"/>
      <c r="G597" s="163"/>
      <c r="H597" s="163"/>
      <c r="I597" s="163"/>
      <c r="J597" s="192"/>
      <c r="K597" s="191"/>
      <c r="L597" s="191"/>
    </row>
    <row r="598" spans="1:12">
      <c r="A598" s="163"/>
      <c r="B598" s="163"/>
      <c r="C598" s="163"/>
      <c r="D598" s="163"/>
      <c r="E598" s="163"/>
      <c r="F598" s="163"/>
      <c r="G598" s="163"/>
      <c r="H598" s="163"/>
      <c r="I598" s="163"/>
      <c r="J598" s="192"/>
      <c r="K598" s="191"/>
      <c r="L598" s="191"/>
    </row>
    <row r="599" spans="1:12">
      <c r="A599" s="163"/>
      <c r="B599" s="163"/>
      <c r="C599" s="163"/>
      <c r="D599" s="163"/>
      <c r="E599" s="163"/>
      <c r="F599" s="163"/>
      <c r="G599" s="163"/>
      <c r="H599" s="163"/>
      <c r="I599" s="163"/>
      <c r="J599" s="192"/>
      <c r="K599" s="191"/>
      <c r="L599" s="191"/>
    </row>
    <row r="600" spans="1:12">
      <c r="A600" s="163"/>
      <c r="B600" s="163"/>
      <c r="C600" s="163"/>
      <c r="D600" s="163"/>
      <c r="E600" s="163"/>
      <c r="F600" s="163"/>
      <c r="G600" s="163"/>
      <c r="H600" s="163"/>
      <c r="I600" s="163"/>
      <c r="J600" s="192"/>
      <c r="K600" s="191"/>
      <c r="L600" s="191"/>
    </row>
    <row r="601" spans="1:12">
      <c r="A601" s="163"/>
      <c r="B601" s="163"/>
      <c r="C601" s="163"/>
      <c r="D601" s="163"/>
      <c r="E601" s="163"/>
      <c r="F601" s="163"/>
      <c r="G601" s="163"/>
      <c r="H601" s="163"/>
      <c r="I601" s="163"/>
      <c r="J601" s="192"/>
      <c r="K601" s="191"/>
      <c r="L601" s="191"/>
    </row>
    <row r="602" spans="1:12">
      <c r="A602" s="163"/>
      <c r="B602" s="163"/>
      <c r="C602" s="163"/>
      <c r="D602" s="163"/>
      <c r="E602" s="163"/>
      <c r="F602" s="163"/>
      <c r="G602" s="163"/>
      <c r="H602" s="163"/>
      <c r="I602" s="163"/>
      <c r="J602" s="192"/>
      <c r="K602" s="191"/>
      <c r="L602" s="191"/>
    </row>
    <row r="603" spans="1:12">
      <c r="A603" s="163"/>
      <c r="B603" s="163"/>
      <c r="C603" s="163"/>
      <c r="D603" s="163"/>
      <c r="E603" s="163"/>
      <c r="F603" s="163"/>
      <c r="G603" s="163"/>
      <c r="H603" s="163"/>
      <c r="I603" s="163"/>
      <c r="J603" s="192"/>
      <c r="K603" s="191"/>
      <c r="L603" s="191"/>
    </row>
    <row r="604" spans="1:12">
      <c r="A604" s="163"/>
      <c r="B604" s="163"/>
      <c r="C604" s="163"/>
      <c r="D604" s="163"/>
      <c r="E604" s="163"/>
      <c r="F604" s="163"/>
      <c r="G604" s="163"/>
      <c r="H604" s="163"/>
      <c r="I604" s="163"/>
      <c r="J604" s="192"/>
      <c r="K604" s="191"/>
      <c r="L604" s="191"/>
    </row>
    <row r="605" spans="1:12">
      <c r="A605" s="163"/>
      <c r="B605" s="163"/>
      <c r="C605" s="163"/>
      <c r="D605" s="163"/>
      <c r="E605" s="163"/>
      <c r="F605" s="163"/>
      <c r="G605" s="163"/>
      <c r="H605" s="163"/>
      <c r="I605" s="163"/>
      <c r="J605" s="192"/>
      <c r="K605" s="191"/>
      <c r="L605" s="191"/>
    </row>
    <row r="606" spans="1:12">
      <c r="A606" s="163"/>
      <c r="B606" s="163"/>
      <c r="C606" s="163"/>
      <c r="D606" s="163"/>
      <c r="E606" s="163"/>
      <c r="F606" s="163"/>
      <c r="G606" s="163"/>
      <c r="H606" s="163"/>
      <c r="I606" s="163"/>
      <c r="J606" s="192"/>
      <c r="K606" s="191"/>
      <c r="L606" s="191"/>
    </row>
    <row r="607" spans="1:12">
      <c r="A607" s="163"/>
      <c r="B607" s="163"/>
      <c r="C607" s="163"/>
      <c r="D607" s="163"/>
      <c r="E607" s="163"/>
      <c r="F607" s="163"/>
      <c r="G607" s="163"/>
      <c r="H607" s="163"/>
      <c r="I607" s="163"/>
      <c r="J607" s="192"/>
      <c r="K607" s="191"/>
      <c r="L607" s="191"/>
    </row>
    <row r="608" spans="1:12">
      <c r="A608" s="163"/>
      <c r="B608" s="163"/>
      <c r="C608" s="163"/>
      <c r="D608" s="163"/>
      <c r="E608" s="163"/>
      <c r="F608" s="163"/>
      <c r="G608" s="163"/>
      <c r="H608" s="163"/>
      <c r="I608" s="163"/>
      <c r="J608" s="192"/>
      <c r="K608" s="191"/>
      <c r="L608" s="191"/>
    </row>
    <row r="609" spans="1:12">
      <c r="A609" s="163"/>
      <c r="B609" s="163"/>
      <c r="C609" s="163"/>
      <c r="D609" s="163"/>
      <c r="E609" s="163"/>
      <c r="F609" s="163"/>
      <c r="G609" s="163"/>
      <c r="H609" s="163"/>
      <c r="I609" s="163"/>
      <c r="J609" s="192"/>
      <c r="K609" s="191"/>
      <c r="L609" s="191"/>
    </row>
    <row r="610" spans="1:12">
      <c r="A610" s="163"/>
      <c r="B610" s="163"/>
      <c r="C610" s="163"/>
      <c r="D610" s="163"/>
      <c r="E610" s="163"/>
      <c r="F610" s="163"/>
      <c r="G610" s="163"/>
      <c r="H610" s="163"/>
      <c r="I610" s="163"/>
      <c r="J610" s="192"/>
      <c r="K610" s="191"/>
      <c r="L610" s="191"/>
    </row>
    <row r="611" spans="1:12">
      <c r="A611" s="163"/>
      <c r="B611" s="163"/>
      <c r="C611" s="163"/>
      <c r="D611" s="163"/>
      <c r="E611" s="163"/>
      <c r="F611" s="163"/>
      <c r="G611" s="163"/>
      <c r="H611" s="163"/>
      <c r="I611" s="163"/>
      <c r="J611" s="192"/>
      <c r="K611" s="191"/>
      <c r="L611" s="191"/>
    </row>
    <row r="612" spans="1:12">
      <c r="A612" s="163"/>
      <c r="B612" s="163"/>
      <c r="C612" s="163"/>
      <c r="D612" s="163"/>
      <c r="E612" s="163"/>
      <c r="F612" s="163"/>
      <c r="G612" s="163"/>
      <c r="H612" s="163"/>
      <c r="I612" s="163"/>
      <c r="J612" s="192"/>
      <c r="K612" s="191"/>
      <c r="L612" s="191"/>
    </row>
    <row r="613" spans="1:12">
      <c r="A613" s="163"/>
      <c r="B613" s="163"/>
      <c r="C613" s="163"/>
      <c r="D613" s="163"/>
      <c r="E613" s="163"/>
      <c r="F613" s="163"/>
      <c r="G613" s="163"/>
      <c r="H613" s="163"/>
      <c r="I613" s="163"/>
      <c r="J613" s="192"/>
      <c r="K613" s="191"/>
      <c r="L613" s="191"/>
    </row>
    <row r="614" spans="1:12">
      <c r="A614" s="163"/>
      <c r="B614" s="163"/>
      <c r="C614" s="163"/>
      <c r="D614" s="163"/>
      <c r="E614" s="163"/>
      <c r="F614" s="163"/>
      <c r="G614" s="163"/>
      <c r="H614" s="163"/>
      <c r="I614" s="163"/>
      <c r="J614" s="192"/>
      <c r="K614" s="191"/>
      <c r="L614" s="191"/>
    </row>
    <row r="615" spans="1:12">
      <c r="A615" s="163"/>
      <c r="B615" s="163"/>
      <c r="C615" s="163"/>
      <c r="D615" s="163"/>
      <c r="E615" s="163"/>
      <c r="F615" s="163"/>
      <c r="G615" s="163"/>
      <c r="H615" s="163"/>
      <c r="I615" s="163"/>
      <c r="J615" s="192"/>
      <c r="K615" s="191"/>
      <c r="L615" s="191"/>
    </row>
    <row r="616" spans="1:12">
      <c r="A616" s="163"/>
      <c r="B616" s="163"/>
      <c r="C616" s="163"/>
      <c r="D616" s="163"/>
      <c r="E616" s="163"/>
      <c r="F616" s="163"/>
      <c r="G616" s="163"/>
      <c r="H616" s="163"/>
      <c r="I616" s="163"/>
      <c r="J616" s="192"/>
      <c r="K616" s="191"/>
      <c r="L616" s="191"/>
    </row>
    <row r="617" spans="1:12">
      <c r="A617" s="163"/>
      <c r="B617" s="163"/>
      <c r="C617" s="163"/>
      <c r="D617" s="163"/>
      <c r="E617" s="163"/>
      <c r="F617" s="163"/>
      <c r="G617" s="163"/>
      <c r="H617" s="163"/>
      <c r="I617" s="163"/>
      <c r="J617" s="192"/>
      <c r="K617" s="191"/>
      <c r="L617" s="191"/>
    </row>
    <row r="618" spans="1:12">
      <c r="A618" s="163"/>
      <c r="B618" s="163"/>
      <c r="C618" s="163"/>
      <c r="D618" s="163"/>
      <c r="E618" s="163"/>
      <c r="F618" s="163"/>
      <c r="G618" s="163"/>
      <c r="H618" s="163"/>
      <c r="I618" s="163"/>
      <c r="J618" s="192"/>
      <c r="K618" s="191"/>
      <c r="L618" s="191"/>
    </row>
    <row r="619" spans="1:12">
      <c r="A619" s="163"/>
      <c r="B619" s="163"/>
      <c r="C619" s="163"/>
      <c r="D619" s="163"/>
      <c r="E619" s="163"/>
      <c r="F619" s="163"/>
      <c r="G619" s="163"/>
      <c r="H619" s="163"/>
      <c r="I619" s="163"/>
      <c r="J619" s="192"/>
      <c r="K619" s="191"/>
      <c r="L619" s="191"/>
    </row>
    <row r="620" spans="1:12">
      <c r="A620" s="163"/>
      <c r="B620" s="163"/>
      <c r="C620" s="163"/>
      <c r="D620" s="163"/>
      <c r="E620" s="163"/>
      <c r="F620" s="163"/>
      <c r="G620" s="163"/>
      <c r="H620" s="163"/>
      <c r="I620" s="163"/>
      <c r="J620" s="192"/>
      <c r="K620" s="191"/>
      <c r="L620" s="191"/>
    </row>
    <row r="621" spans="1:12">
      <c r="A621" s="163"/>
      <c r="B621" s="163"/>
      <c r="C621" s="163"/>
      <c r="D621" s="163"/>
      <c r="E621" s="163"/>
      <c r="F621" s="163"/>
      <c r="G621" s="163"/>
      <c r="H621" s="163"/>
      <c r="I621" s="163"/>
      <c r="J621" s="192"/>
      <c r="K621" s="191"/>
      <c r="L621" s="191"/>
    </row>
    <row r="622" spans="1:12">
      <c r="A622" s="163"/>
      <c r="B622" s="163"/>
      <c r="C622" s="163"/>
      <c r="D622" s="163"/>
      <c r="E622" s="163"/>
      <c r="F622" s="163"/>
      <c r="G622" s="163"/>
      <c r="H622" s="163"/>
      <c r="I622" s="163"/>
      <c r="J622" s="192"/>
      <c r="K622" s="191"/>
      <c r="L622" s="191"/>
    </row>
    <row r="623" spans="1:12">
      <c r="A623" s="163"/>
      <c r="B623" s="163"/>
      <c r="C623" s="163"/>
      <c r="D623" s="163"/>
      <c r="E623" s="163"/>
      <c r="F623" s="163"/>
      <c r="G623" s="163"/>
      <c r="H623" s="163"/>
      <c r="I623" s="163"/>
      <c r="J623" s="192"/>
      <c r="K623" s="191"/>
      <c r="L623" s="191"/>
    </row>
    <row r="624" spans="1:12">
      <c r="A624" s="163"/>
      <c r="B624" s="163"/>
      <c r="C624" s="163"/>
      <c r="D624" s="163"/>
      <c r="E624" s="163"/>
      <c r="F624" s="163"/>
      <c r="G624" s="163"/>
      <c r="H624" s="163"/>
      <c r="I624" s="163"/>
      <c r="J624" s="192"/>
      <c r="K624" s="191"/>
      <c r="L624" s="191"/>
    </row>
    <row r="625" spans="1:12">
      <c r="A625" s="163"/>
      <c r="B625" s="163"/>
      <c r="C625" s="163"/>
      <c r="D625" s="163"/>
      <c r="E625" s="163"/>
      <c r="F625" s="163"/>
      <c r="G625" s="163"/>
      <c r="H625" s="163"/>
      <c r="I625" s="163"/>
      <c r="J625" s="192"/>
      <c r="K625" s="191"/>
      <c r="L625" s="191"/>
    </row>
    <row r="626" spans="1:12">
      <c r="A626" s="163"/>
      <c r="B626" s="163"/>
      <c r="C626" s="163"/>
      <c r="D626" s="163"/>
      <c r="E626" s="163"/>
      <c r="F626" s="163"/>
      <c r="G626" s="163"/>
      <c r="H626" s="163"/>
      <c r="I626" s="163"/>
      <c r="J626" s="192"/>
      <c r="K626" s="191"/>
      <c r="L626" s="191"/>
    </row>
    <row r="627" spans="1:12">
      <c r="A627" s="163"/>
      <c r="B627" s="163"/>
      <c r="C627" s="163"/>
      <c r="D627" s="163"/>
      <c r="E627" s="163"/>
      <c r="F627" s="163"/>
      <c r="G627" s="163"/>
      <c r="H627" s="163"/>
      <c r="I627" s="163"/>
      <c r="J627" s="192"/>
      <c r="K627" s="191"/>
      <c r="L627" s="191"/>
    </row>
    <row r="628" spans="1:12">
      <c r="A628" s="163"/>
      <c r="B628" s="163"/>
      <c r="C628" s="163"/>
      <c r="D628" s="163"/>
      <c r="E628" s="163"/>
      <c r="F628" s="163"/>
      <c r="G628" s="163"/>
      <c r="H628" s="163"/>
      <c r="I628" s="163"/>
      <c r="J628" s="192"/>
      <c r="K628" s="191"/>
      <c r="L628" s="191"/>
    </row>
    <row r="629" spans="1:12">
      <c r="A629" s="163"/>
      <c r="B629" s="163"/>
      <c r="C629" s="163"/>
      <c r="D629" s="163"/>
      <c r="E629" s="163"/>
      <c r="F629" s="163"/>
      <c r="G629" s="163"/>
      <c r="H629" s="163"/>
      <c r="I629" s="163"/>
      <c r="J629" s="192"/>
      <c r="K629" s="191"/>
      <c r="L629" s="191"/>
    </row>
    <row r="630" spans="1:12">
      <c r="A630" s="163"/>
      <c r="B630" s="163"/>
      <c r="C630" s="163"/>
      <c r="D630" s="163"/>
      <c r="E630" s="163"/>
      <c r="F630" s="163"/>
      <c r="G630" s="163"/>
      <c r="H630" s="163"/>
      <c r="I630" s="163"/>
      <c r="J630" s="192"/>
      <c r="K630" s="191"/>
      <c r="L630" s="191"/>
    </row>
    <row r="631" spans="1:12">
      <c r="A631" s="163"/>
      <c r="B631" s="163"/>
      <c r="C631" s="163"/>
      <c r="D631" s="163"/>
      <c r="E631" s="163"/>
      <c r="F631" s="163"/>
      <c r="G631" s="163"/>
      <c r="H631" s="163"/>
      <c r="I631" s="163"/>
      <c r="J631" s="192"/>
      <c r="K631" s="191"/>
      <c r="L631" s="191"/>
    </row>
    <row r="632" spans="1:12">
      <c r="A632" s="163"/>
      <c r="B632" s="163"/>
      <c r="C632" s="163"/>
      <c r="D632" s="163"/>
      <c r="E632" s="163"/>
      <c r="F632" s="163"/>
      <c r="G632" s="163"/>
      <c r="H632" s="163"/>
      <c r="I632" s="163"/>
      <c r="J632" s="192"/>
      <c r="K632" s="191"/>
      <c r="L632" s="191"/>
    </row>
    <row r="633" spans="1:12">
      <c r="A633" s="163"/>
      <c r="B633" s="163"/>
      <c r="C633" s="163"/>
      <c r="D633" s="163"/>
      <c r="E633" s="163"/>
      <c r="F633" s="163"/>
      <c r="G633" s="163"/>
      <c r="H633" s="163"/>
      <c r="I633" s="163"/>
      <c r="J633" s="192"/>
      <c r="K633" s="191"/>
      <c r="L633" s="191"/>
    </row>
    <row r="634" spans="1:12">
      <c r="A634" s="163"/>
      <c r="B634" s="163"/>
      <c r="C634" s="163"/>
      <c r="D634" s="163"/>
      <c r="E634" s="163"/>
      <c r="F634" s="163"/>
      <c r="G634" s="163"/>
      <c r="H634" s="163"/>
      <c r="I634" s="163"/>
      <c r="J634" s="192"/>
      <c r="K634" s="191"/>
      <c r="L634" s="191"/>
    </row>
    <row r="635" spans="1:12">
      <c r="A635" s="163"/>
      <c r="B635" s="163"/>
      <c r="C635" s="163"/>
      <c r="D635" s="163"/>
      <c r="E635" s="163"/>
      <c r="F635" s="163"/>
      <c r="G635" s="163"/>
      <c r="H635" s="163"/>
      <c r="I635" s="163"/>
      <c r="J635" s="192"/>
      <c r="K635" s="191"/>
      <c r="L635" s="191"/>
    </row>
    <row r="636" spans="1:12">
      <c r="A636" s="163"/>
      <c r="B636" s="163"/>
      <c r="C636" s="163"/>
      <c r="D636" s="163"/>
      <c r="E636" s="163"/>
      <c r="F636" s="163"/>
      <c r="G636" s="163"/>
      <c r="H636" s="163"/>
      <c r="I636" s="163"/>
      <c r="J636" s="192"/>
      <c r="K636" s="191"/>
      <c r="L636" s="191"/>
    </row>
    <row r="637" spans="1:12">
      <c r="A637" s="163"/>
      <c r="B637" s="163"/>
      <c r="C637" s="163"/>
      <c r="D637" s="163"/>
      <c r="E637" s="163"/>
      <c r="F637" s="163"/>
      <c r="G637" s="163"/>
      <c r="H637" s="163"/>
      <c r="I637" s="163"/>
      <c r="J637" s="192"/>
      <c r="K637" s="191"/>
      <c r="L637" s="191"/>
    </row>
    <row r="638" spans="1:12">
      <c r="A638" s="163"/>
      <c r="B638" s="163"/>
      <c r="C638" s="163"/>
      <c r="D638" s="163"/>
      <c r="E638" s="163"/>
      <c r="F638" s="163"/>
      <c r="G638" s="163"/>
      <c r="H638" s="163"/>
      <c r="I638" s="163"/>
      <c r="J638" s="192"/>
      <c r="K638" s="191"/>
      <c r="L638" s="191"/>
    </row>
    <row r="639" spans="1:12">
      <c r="A639" s="163"/>
      <c r="B639" s="163"/>
      <c r="C639" s="163"/>
      <c r="D639" s="163"/>
      <c r="E639" s="163"/>
      <c r="F639" s="163"/>
      <c r="G639" s="163"/>
      <c r="H639" s="163"/>
      <c r="I639" s="163"/>
      <c r="J639" s="192"/>
      <c r="K639" s="191"/>
      <c r="L639" s="191"/>
    </row>
    <row r="640" spans="1:12">
      <c r="A640" s="163"/>
      <c r="B640" s="163"/>
      <c r="C640" s="163"/>
      <c r="D640" s="163"/>
      <c r="E640" s="163"/>
      <c r="F640" s="163"/>
      <c r="G640" s="163"/>
      <c r="H640" s="163"/>
      <c r="I640" s="163"/>
      <c r="J640" s="192"/>
      <c r="K640" s="191"/>
      <c r="L640" s="191"/>
    </row>
    <row r="641" spans="1:12">
      <c r="A641" s="163"/>
      <c r="B641" s="163"/>
      <c r="C641" s="163"/>
      <c r="D641" s="163"/>
      <c r="E641" s="163"/>
      <c r="F641" s="163"/>
      <c r="G641" s="163"/>
      <c r="H641" s="163"/>
      <c r="I641" s="163"/>
      <c r="J641" s="192"/>
      <c r="K641" s="191"/>
      <c r="L641" s="191"/>
    </row>
    <row r="642" spans="1:12">
      <c r="A642" s="163"/>
      <c r="B642" s="163"/>
      <c r="C642" s="163"/>
      <c r="D642" s="163"/>
      <c r="E642" s="163"/>
      <c r="F642" s="163"/>
      <c r="G642" s="163"/>
      <c r="H642" s="163"/>
      <c r="I642" s="163"/>
      <c r="J642" s="192"/>
      <c r="K642" s="191"/>
      <c r="L642" s="191"/>
    </row>
    <row r="643" spans="1:12">
      <c r="A643" s="163"/>
      <c r="B643" s="163"/>
      <c r="C643" s="163"/>
      <c r="D643" s="163"/>
      <c r="E643" s="163"/>
      <c r="F643" s="163"/>
      <c r="G643" s="163"/>
      <c r="H643" s="163"/>
      <c r="I643" s="163"/>
      <c r="J643" s="192"/>
      <c r="K643" s="191"/>
      <c r="L643" s="191"/>
    </row>
    <row r="644" spans="1:12">
      <c r="A644" s="163"/>
      <c r="B644" s="163"/>
      <c r="C644" s="163"/>
      <c r="D644" s="163"/>
      <c r="E644" s="163"/>
      <c r="F644" s="163"/>
      <c r="G644" s="163"/>
      <c r="H644" s="163"/>
      <c r="I644" s="163"/>
      <c r="J644" s="192"/>
      <c r="K644" s="191"/>
      <c r="L644" s="191"/>
    </row>
    <row r="645" spans="1:12">
      <c r="A645" s="163"/>
      <c r="B645" s="163"/>
      <c r="C645" s="163"/>
      <c r="D645" s="163"/>
      <c r="E645" s="163"/>
      <c r="F645" s="163"/>
      <c r="G645" s="163"/>
      <c r="H645" s="163"/>
      <c r="I645" s="163"/>
      <c r="J645" s="192"/>
      <c r="K645" s="191"/>
      <c r="L645" s="191"/>
    </row>
    <row r="646" spans="1:12">
      <c r="A646" s="163"/>
      <c r="B646" s="163"/>
      <c r="C646" s="163"/>
      <c r="D646" s="163"/>
      <c r="E646" s="163"/>
      <c r="F646" s="163"/>
      <c r="G646" s="163"/>
      <c r="H646" s="163"/>
      <c r="I646" s="163"/>
      <c r="J646" s="192"/>
      <c r="K646" s="191"/>
      <c r="L646" s="191"/>
    </row>
    <row r="647" spans="1:12">
      <c r="A647" s="163"/>
      <c r="B647" s="163"/>
      <c r="C647" s="163"/>
      <c r="D647" s="163"/>
      <c r="E647" s="163"/>
      <c r="F647" s="163"/>
      <c r="G647" s="163"/>
      <c r="H647" s="163"/>
      <c r="I647" s="163"/>
      <c r="J647" s="192"/>
      <c r="K647" s="191"/>
      <c r="L647" s="191"/>
    </row>
    <row r="648" spans="1:12">
      <c r="A648" s="163"/>
      <c r="B648" s="163"/>
      <c r="C648" s="163"/>
      <c r="D648" s="163"/>
      <c r="E648" s="163"/>
      <c r="F648" s="163"/>
      <c r="G648" s="163"/>
      <c r="H648" s="163"/>
      <c r="I648" s="163"/>
      <c r="J648" s="192"/>
      <c r="K648" s="191"/>
      <c r="L648" s="191"/>
    </row>
    <row r="649" spans="1:12">
      <c r="A649" s="163"/>
      <c r="B649" s="163"/>
      <c r="C649" s="163"/>
      <c r="D649" s="163"/>
      <c r="E649" s="163"/>
      <c r="F649" s="163"/>
      <c r="G649" s="163"/>
      <c r="H649" s="163"/>
      <c r="I649" s="163"/>
      <c r="J649" s="192"/>
      <c r="K649" s="191"/>
      <c r="L649" s="191"/>
    </row>
    <row r="650" spans="1:12">
      <c r="A650" s="163"/>
      <c r="B650" s="163"/>
      <c r="C650" s="163"/>
      <c r="D650" s="163"/>
      <c r="E650" s="163"/>
      <c r="F650" s="163"/>
      <c r="G650" s="163"/>
      <c r="H650" s="163"/>
      <c r="I650" s="163"/>
      <c r="J650" s="192"/>
      <c r="K650" s="191"/>
      <c r="L650" s="191"/>
    </row>
    <row r="651" spans="1:12">
      <c r="A651" s="163"/>
      <c r="B651" s="163"/>
      <c r="C651" s="163"/>
      <c r="D651" s="163"/>
      <c r="E651" s="163"/>
      <c r="F651" s="163"/>
      <c r="G651" s="163"/>
      <c r="H651" s="163"/>
      <c r="I651" s="163"/>
      <c r="J651" s="192"/>
      <c r="K651" s="191"/>
      <c r="L651" s="191"/>
    </row>
    <row r="652" spans="1:12">
      <c r="A652" s="163"/>
      <c r="B652" s="163"/>
      <c r="C652" s="163"/>
      <c r="D652" s="163"/>
      <c r="E652" s="163"/>
      <c r="F652" s="163"/>
      <c r="G652" s="163"/>
      <c r="H652" s="163"/>
      <c r="I652" s="163"/>
      <c r="J652" s="192"/>
      <c r="K652" s="191"/>
      <c r="L652" s="191"/>
    </row>
    <row r="653" spans="1:12">
      <c r="A653" s="163"/>
      <c r="B653" s="163"/>
      <c r="C653" s="163"/>
      <c r="D653" s="163"/>
      <c r="E653" s="163"/>
      <c r="F653" s="163"/>
      <c r="G653" s="163"/>
      <c r="H653" s="163"/>
      <c r="I653" s="163"/>
      <c r="J653" s="192"/>
      <c r="K653" s="191"/>
      <c r="L653" s="191"/>
    </row>
    <row r="654" spans="1:12">
      <c r="A654" s="163"/>
      <c r="B654" s="163"/>
      <c r="C654" s="163"/>
      <c r="D654" s="163"/>
      <c r="E654" s="163"/>
      <c r="F654" s="163"/>
      <c r="G654" s="163"/>
      <c r="H654" s="163"/>
      <c r="I654" s="163"/>
      <c r="J654" s="192"/>
      <c r="K654" s="191"/>
      <c r="L654" s="191"/>
    </row>
    <row r="655" spans="1:12">
      <c r="A655" s="163"/>
      <c r="B655" s="163"/>
      <c r="C655" s="163"/>
      <c r="D655" s="163"/>
      <c r="E655" s="163"/>
      <c r="F655" s="163"/>
      <c r="G655" s="163"/>
      <c r="H655" s="163"/>
      <c r="I655" s="163"/>
      <c r="J655" s="192"/>
      <c r="K655" s="191"/>
      <c r="L655" s="191"/>
    </row>
    <row r="656" spans="1:12">
      <c r="A656" s="163"/>
      <c r="B656" s="163"/>
      <c r="C656" s="163"/>
      <c r="D656" s="163"/>
      <c r="E656" s="163"/>
      <c r="F656" s="163"/>
      <c r="G656" s="163"/>
      <c r="H656" s="163"/>
      <c r="I656" s="163"/>
      <c r="J656" s="192"/>
      <c r="K656" s="191"/>
      <c r="L656" s="191"/>
    </row>
    <row r="657" spans="1:12">
      <c r="A657" s="163"/>
      <c r="B657" s="163"/>
      <c r="C657" s="163"/>
      <c r="D657" s="163"/>
      <c r="E657" s="163"/>
      <c r="F657" s="163"/>
      <c r="G657" s="163"/>
      <c r="H657" s="163"/>
      <c r="I657" s="163"/>
      <c r="J657" s="192"/>
      <c r="K657" s="191"/>
      <c r="L657" s="191"/>
    </row>
    <row r="658" spans="1:12">
      <c r="A658" s="163"/>
      <c r="B658" s="163"/>
      <c r="C658" s="163"/>
      <c r="D658" s="163"/>
      <c r="E658" s="163"/>
      <c r="F658" s="163"/>
      <c r="G658" s="163"/>
      <c r="H658" s="163"/>
      <c r="I658" s="163"/>
      <c r="J658" s="192"/>
      <c r="K658" s="191"/>
      <c r="L658" s="191"/>
    </row>
    <row r="659" spans="1:12">
      <c r="A659" s="163"/>
      <c r="B659" s="163"/>
      <c r="C659" s="163"/>
      <c r="D659" s="163"/>
      <c r="E659" s="163"/>
      <c r="F659" s="163"/>
      <c r="G659" s="163"/>
      <c r="H659" s="163"/>
      <c r="I659" s="163"/>
      <c r="J659" s="192"/>
      <c r="K659" s="191"/>
      <c r="L659" s="191"/>
    </row>
    <row r="660" spans="1:12">
      <c r="A660" s="163"/>
      <c r="B660" s="163"/>
      <c r="C660" s="163"/>
      <c r="D660" s="163"/>
      <c r="E660" s="163"/>
      <c r="F660" s="163"/>
      <c r="G660" s="163"/>
      <c r="H660" s="163"/>
      <c r="I660" s="163"/>
      <c r="J660" s="192"/>
      <c r="K660" s="191"/>
      <c r="L660" s="191"/>
    </row>
    <row r="661" spans="1:12">
      <c r="A661" s="163"/>
      <c r="B661" s="163"/>
      <c r="C661" s="163"/>
      <c r="D661" s="163"/>
      <c r="E661" s="163"/>
      <c r="F661" s="163"/>
      <c r="G661" s="163"/>
      <c r="H661" s="163"/>
      <c r="I661" s="163"/>
      <c r="J661" s="192"/>
      <c r="K661" s="191"/>
      <c r="L661" s="191"/>
    </row>
    <row r="662" spans="1:12">
      <c r="A662" s="163"/>
      <c r="B662" s="163"/>
      <c r="C662" s="163"/>
      <c r="D662" s="163"/>
      <c r="E662" s="163"/>
      <c r="F662" s="163"/>
      <c r="G662" s="163"/>
      <c r="H662" s="163"/>
      <c r="I662" s="163"/>
      <c r="J662" s="192"/>
      <c r="K662" s="191"/>
      <c r="L662" s="191"/>
    </row>
    <row r="663" spans="1:12">
      <c r="A663" s="163"/>
      <c r="B663" s="163"/>
      <c r="C663" s="163"/>
      <c r="D663" s="163"/>
      <c r="E663" s="163"/>
      <c r="F663" s="163"/>
      <c r="G663" s="163"/>
      <c r="H663" s="163"/>
      <c r="I663" s="163"/>
      <c r="J663" s="192"/>
      <c r="K663" s="191"/>
      <c r="L663" s="191"/>
    </row>
    <row r="664" spans="1:12">
      <c r="A664" s="163"/>
      <c r="B664" s="163"/>
      <c r="C664" s="163"/>
      <c r="D664" s="163"/>
      <c r="E664" s="163"/>
      <c r="F664" s="163"/>
      <c r="G664" s="163"/>
      <c r="H664" s="163"/>
      <c r="I664" s="163"/>
      <c r="J664" s="192"/>
      <c r="K664" s="191"/>
      <c r="L664" s="191"/>
    </row>
    <row r="665" spans="1:12">
      <c r="A665" s="163"/>
      <c r="B665" s="163"/>
      <c r="C665" s="163"/>
      <c r="D665" s="163"/>
      <c r="E665" s="163"/>
      <c r="F665" s="163"/>
      <c r="G665" s="163"/>
      <c r="H665" s="163"/>
      <c r="I665" s="163"/>
      <c r="J665" s="192"/>
      <c r="K665" s="191"/>
      <c r="L665" s="191"/>
    </row>
    <row r="666" spans="1:12">
      <c r="A666" s="163"/>
      <c r="B666" s="163"/>
      <c r="C666" s="163"/>
      <c r="D666" s="163"/>
      <c r="E666" s="163"/>
      <c r="F666" s="163"/>
      <c r="G666" s="163"/>
      <c r="H666" s="163"/>
      <c r="I666" s="163"/>
      <c r="J666" s="192"/>
      <c r="K666" s="191"/>
      <c r="L666" s="191"/>
    </row>
    <row r="667" spans="1:12">
      <c r="A667" s="163"/>
      <c r="B667" s="163"/>
      <c r="C667" s="163"/>
      <c r="D667" s="163"/>
      <c r="E667" s="163"/>
      <c r="F667" s="163"/>
      <c r="G667" s="163"/>
      <c r="H667" s="163"/>
      <c r="I667" s="163"/>
      <c r="J667" s="192"/>
      <c r="K667" s="191"/>
      <c r="L667" s="191"/>
    </row>
    <row r="668" spans="1:12">
      <c r="A668" s="163"/>
      <c r="B668" s="163"/>
      <c r="C668" s="163"/>
      <c r="D668" s="163"/>
      <c r="E668" s="163"/>
      <c r="F668" s="163"/>
      <c r="G668" s="163"/>
      <c r="H668" s="163"/>
      <c r="I668" s="163"/>
      <c r="J668" s="192"/>
      <c r="K668" s="191"/>
      <c r="L668" s="191"/>
    </row>
    <row r="669" spans="1:12">
      <c r="A669" s="163"/>
      <c r="B669" s="163"/>
      <c r="C669" s="163"/>
      <c r="D669" s="163"/>
      <c r="E669" s="163"/>
      <c r="F669" s="163"/>
      <c r="G669" s="163"/>
      <c r="H669" s="163"/>
      <c r="I669" s="163"/>
      <c r="J669" s="192"/>
      <c r="K669" s="191"/>
      <c r="L669" s="191"/>
    </row>
    <row r="670" spans="1:12">
      <c r="A670" s="163"/>
      <c r="B670" s="163"/>
      <c r="C670" s="163"/>
      <c r="D670" s="163"/>
      <c r="E670" s="163"/>
      <c r="F670" s="163"/>
      <c r="G670" s="163"/>
      <c r="H670" s="163"/>
      <c r="I670" s="163"/>
      <c r="J670" s="192"/>
      <c r="K670" s="191"/>
      <c r="L670" s="191"/>
    </row>
    <row r="671" spans="1:12">
      <c r="A671" s="163"/>
      <c r="B671" s="163"/>
      <c r="C671" s="163"/>
      <c r="D671" s="163"/>
      <c r="E671" s="163"/>
      <c r="F671" s="163"/>
      <c r="G671" s="163"/>
      <c r="H671" s="163"/>
      <c r="I671" s="163"/>
      <c r="J671" s="192"/>
      <c r="K671" s="191"/>
      <c r="L671" s="191"/>
    </row>
    <row r="672" spans="1:12">
      <c r="A672" s="163"/>
      <c r="B672" s="163"/>
      <c r="C672" s="163"/>
      <c r="D672" s="163"/>
      <c r="E672" s="163"/>
      <c r="F672" s="163"/>
      <c r="G672" s="163"/>
      <c r="H672" s="163"/>
      <c r="I672" s="163"/>
      <c r="J672" s="192"/>
      <c r="K672" s="191"/>
      <c r="L672" s="191"/>
    </row>
    <row r="673" spans="1:12">
      <c r="A673" s="163"/>
      <c r="B673" s="163"/>
      <c r="C673" s="163"/>
      <c r="D673" s="163"/>
      <c r="E673" s="163"/>
      <c r="F673" s="163"/>
      <c r="G673" s="163"/>
      <c r="H673" s="163"/>
      <c r="I673" s="163"/>
      <c r="J673" s="192"/>
      <c r="K673" s="191"/>
      <c r="L673" s="191"/>
    </row>
    <row r="674" spans="1:12">
      <c r="A674" s="163"/>
      <c r="B674" s="163"/>
      <c r="C674" s="163"/>
      <c r="D674" s="163"/>
      <c r="E674" s="163"/>
      <c r="F674" s="163"/>
      <c r="G674" s="163"/>
      <c r="H674" s="163"/>
      <c r="I674" s="163"/>
      <c r="J674" s="192"/>
      <c r="K674" s="191"/>
      <c r="L674" s="191"/>
    </row>
    <row r="675" spans="1:12">
      <c r="A675" s="163"/>
      <c r="B675" s="163"/>
      <c r="C675" s="163"/>
      <c r="D675" s="163"/>
      <c r="E675" s="163"/>
      <c r="F675" s="163"/>
      <c r="G675" s="163"/>
      <c r="H675" s="163"/>
      <c r="I675" s="163"/>
      <c r="J675" s="192"/>
      <c r="K675" s="191"/>
      <c r="L675" s="191"/>
    </row>
    <row r="676" spans="1:12">
      <c r="A676" s="163"/>
      <c r="B676" s="163"/>
      <c r="C676" s="163"/>
      <c r="D676" s="163"/>
      <c r="E676" s="163"/>
      <c r="F676" s="163"/>
      <c r="G676" s="163"/>
      <c r="H676" s="163"/>
      <c r="I676" s="163"/>
      <c r="J676" s="192"/>
      <c r="K676" s="191"/>
      <c r="L676" s="191"/>
    </row>
    <row r="677" spans="1:12">
      <c r="A677" s="163"/>
      <c r="B677" s="163"/>
      <c r="C677" s="163"/>
      <c r="D677" s="163"/>
      <c r="E677" s="163"/>
      <c r="F677" s="163"/>
      <c r="G677" s="163"/>
      <c r="H677" s="163"/>
      <c r="I677" s="163"/>
      <c r="J677" s="192"/>
      <c r="K677" s="191"/>
      <c r="L677" s="191"/>
    </row>
    <row r="678" spans="1:12">
      <c r="A678" s="163"/>
      <c r="B678" s="163"/>
      <c r="C678" s="163"/>
      <c r="D678" s="163"/>
      <c r="E678" s="163"/>
      <c r="F678" s="163"/>
      <c r="G678" s="163"/>
      <c r="H678" s="163"/>
      <c r="I678" s="163"/>
      <c r="J678" s="192"/>
      <c r="K678" s="191"/>
      <c r="L678" s="191"/>
    </row>
    <row r="679" spans="1:12">
      <c r="A679" s="163"/>
      <c r="B679" s="163"/>
      <c r="C679" s="163"/>
      <c r="D679" s="163"/>
      <c r="E679" s="163"/>
      <c r="F679" s="163"/>
      <c r="G679" s="163"/>
      <c r="H679" s="163"/>
      <c r="I679" s="163"/>
      <c r="J679" s="192"/>
      <c r="K679" s="191"/>
      <c r="L679" s="191"/>
    </row>
    <row r="680" spans="1:12">
      <c r="A680" s="163"/>
      <c r="B680" s="163"/>
      <c r="C680" s="163"/>
      <c r="D680" s="163"/>
      <c r="E680" s="163"/>
      <c r="F680" s="163"/>
      <c r="G680" s="163"/>
      <c r="H680" s="163"/>
      <c r="I680" s="163"/>
      <c r="J680" s="192"/>
      <c r="K680" s="191"/>
      <c r="L680" s="191"/>
    </row>
    <row r="681" spans="1:12">
      <c r="A681" s="163"/>
      <c r="B681" s="163"/>
      <c r="C681" s="163"/>
      <c r="D681" s="163"/>
      <c r="E681" s="163"/>
      <c r="F681" s="163"/>
      <c r="G681" s="163"/>
      <c r="H681" s="163"/>
      <c r="I681" s="163"/>
      <c r="J681" s="192"/>
      <c r="K681" s="191"/>
      <c r="L681" s="191"/>
    </row>
    <row r="682" spans="1:12">
      <c r="A682" s="163"/>
      <c r="B682" s="163"/>
      <c r="C682" s="163"/>
      <c r="D682" s="163"/>
      <c r="E682" s="163"/>
      <c r="F682" s="163"/>
      <c r="G682" s="163"/>
      <c r="H682" s="163"/>
      <c r="I682" s="163"/>
      <c r="J682" s="192"/>
      <c r="K682" s="191"/>
      <c r="L682" s="191"/>
    </row>
    <row r="683" spans="1:12">
      <c r="A683" s="163"/>
      <c r="B683" s="163"/>
      <c r="C683" s="163"/>
      <c r="D683" s="163"/>
      <c r="E683" s="163"/>
      <c r="F683" s="163"/>
      <c r="G683" s="163"/>
      <c r="H683" s="163"/>
      <c r="I683" s="163"/>
      <c r="J683" s="192"/>
      <c r="K683" s="191"/>
      <c r="L683" s="191"/>
    </row>
    <row r="684" spans="1:12">
      <c r="A684" s="163"/>
      <c r="B684" s="163"/>
      <c r="C684" s="163"/>
      <c r="D684" s="163"/>
      <c r="E684" s="163"/>
      <c r="F684" s="163"/>
      <c r="G684" s="163"/>
      <c r="H684" s="163"/>
      <c r="I684" s="163"/>
      <c r="J684" s="192"/>
      <c r="K684" s="191"/>
      <c r="L684" s="191"/>
    </row>
    <row r="685" spans="1:12">
      <c r="A685" s="163"/>
      <c r="B685" s="163"/>
      <c r="C685" s="163"/>
      <c r="D685" s="163"/>
      <c r="E685" s="163"/>
      <c r="F685" s="163"/>
      <c r="G685" s="163"/>
      <c r="H685" s="163"/>
      <c r="I685" s="163"/>
      <c r="J685" s="192"/>
      <c r="K685" s="191"/>
      <c r="L685" s="191"/>
    </row>
    <row r="686" spans="1:12">
      <c r="A686" s="163"/>
      <c r="B686" s="163"/>
      <c r="C686" s="163"/>
      <c r="D686" s="163"/>
      <c r="E686" s="163"/>
      <c r="F686" s="163"/>
      <c r="G686" s="163"/>
      <c r="H686" s="163"/>
      <c r="I686" s="163"/>
      <c r="J686" s="192"/>
      <c r="K686" s="191"/>
      <c r="L686" s="191"/>
    </row>
    <row r="687" spans="1:12">
      <c r="A687" s="163"/>
      <c r="B687" s="163"/>
      <c r="C687" s="163"/>
      <c r="D687" s="163"/>
      <c r="E687" s="163"/>
      <c r="F687" s="163"/>
      <c r="G687" s="163"/>
      <c r="H687" s="163"/>
      <c r="I687" s="163"/>
      <c r="J687" s="192"/>
      <c r="K687" s="191"/>
      <c r="L687" s="191"/>
    </row>
    <row r="688" spans="1:12">
      <c r="A688" s="163"/>
      <c r="B688" s="163"/>
      <c r="C688" s="163"/>
      <c r="D688" s="163"/>
      <c r="E688" s="163"/>
      <c r="F688" s="163"/>
      <c r="G688" s="163"/>
      <c r="H688" s="163"/>
      <c r="I688" s="163"/>
      <c r="J688" s="192"/>
      <c r="K688" s="191"/>
      <c r="L688" s="191"/>
    </row>
    <row r="689" spans="1:12">
      <c r="A689" s="163"/>
      <c r="B689" s="163"/>
      <c r="C689" s="163"/>
      <c r="D689" s="163"/>
      <c r="E689" s="163"/>
      <c r="F689" s="163"/>
      <c r="G689" s="163"/>
      <c r="H689" s="163"/>
      <c r="I689" s="163"/>
      <c r="J689" s="192"/>
      <c r="K689" s="191"/>
      <c r="L689" s="191"/>
    </row>
    <row r="690" spans="1:12">
      <c r="A690" s="163"/>
      <c r="B690" s="163"/>
      <c r="C690" s="163"/>
      <c r="D690" s="163"/>
      <c r="E690" s="163"/>
      <c r="F690" s="163"/>
      <c r="G690" s="163"/>
      <c r="H690" s="163"/>
      <c r="I690" s="163"/>
      <c r="J690" s="192"/>
      <c r="K690" s="191"/>
      <c r="L690" s="191"/>
    </row>
    <row r="691" spans="1:12">
      <c r="A691" s="163"/>
      <c r="B691" s="163"/>
      <c r="C691" s="163"/>
      <c r="D691" s="163"/>
      <c r="E691" s="163"/>
      <c r="F691" s="163"/>
      <c r="G691" s="163"/>
      <c r="H691" s="163"/>
      <c r="I691" s="163"/>
      <c r="J691" s="192"/>
      <c r="K691" s="191"/>
      <c r="L691" s="191"/>
    </row>
    <row r="692" spans="1:12">
      <c r="A692" s="163"/>
      <c r="B692" s="163"/>
      <c r="C692" s="163"/>
      <c r="D692" s="163"/>
      <c r="E692" s="163"/>
      <c r="F692" s="163"/>
      <c r="G692" s="163"/>
      <c r="H692" s="163"/>
      <c r="I692" s="163"/>
      <c r="J692" s="192"/>
      <c r="K692" s="191"/>
      <c r="L692" s="191"/>
    </row>
    <row r="693" spans="1:12">
      <c r="A693" s="163"/>
      <c r="B693" s="163"/>
      <c r="C693" s="163"/>
      <c r="D693" s="163"/>
      <c r="E693" s="163"/>
      <c r="F693" s="163"/>
      <c r="G693" s="163"/>
      <c r="H693" s="163"/>
      <c r="I693" s="163"/>
      <c r="J693" s="192"/>
      <c r="K693" s="191"/>
      <c r="L693" s="191"/>
    </row>
    <row r="694" spans="1:12">
      <c r="A694" s="163"/>
      <c r="B694" s="163"/>
      <c r="C694" s="163"/>
      <c r="D694" s="163"/>
      <c r="E694" s="163"/>
      <c r="F694" s="163"/>
      <c r="G694" s="163"/>
      <c r="H694" s="163"/>
      <c r="I694" s="163"/>
      <c r="J694" s="192"/>
      <c r="K694" s="191"/>
      <c r="L694" s="191"/>
    </row>
    <row r="695" spans="1:12">
      <c r="A695" s="163"/>
      <c r="B695" s="163"/>
      <c r="C695" s="163"/>
      <c r="D695" s="163"/>
      <c r="E695" s="163"/>
      <c r="F695" s="163"/>
      <c r="G695" s="163"/>
      <c r="H695" s="163"/>
      <c r="I695" s="163"/>
      <c r="J695" s="192"/>
      <c r="K695" s="191"/>
      <c r="L695" s="191"/>
    </row>
    <row r="696" spans="1:12">
      <c r="A696" s="163"/>
      <c r="B696" s="163"/>
      <c r="C696" s="163"/>
      <c r="D696" s="163"/>
      <c r="E696" s="163"/>
      <c r="F696" s="163"/>
      <c r="G696" s="163"/>
      <c r="H696" s="163"/>
      <c r="I696" s="163"/>
      <c r="J696" s="192"/>
      <c r="K696" s="191"/>
      <c r="L696" s="191"/>
    </row>
    <row r="697" spans="1:12">
      <c r="A697" s="163"/>
      <c r="B697" s="163"/>
      <c r="C697" s="163"/>
      <c r="D697" s="163"/>
      <c r="E697" s="163"/>
      <c r="F697" s="163"/>
      <c r="G697" s="163"/>
      <c r="H697" s="163"/>
      <c r="I697" s="163"/>
      <c r="J697" s="192"/>
      <c r="K697" s="191"/>
      <c r="L697" s="191"/>
    </row>
    <row r="698" spans="1:12">
      <c r="A698" s="163"/>
      <c r="B698" s="163"/>
      <c r="C698" s="163"/>
      <c r="D698" s="163"/>
      <c r="E698" s="163"/>
      <c r="F698" s="163"/>
      <c r="G698" s="163"/>
      <c r="H698" s="163"/>
      <c r="I698" s="163"/>
      <c r="J698" s="192"/>
      <c r="K698" s="191"/>
      <c r="L698" s="191"/>
    </row>
    <row r="699" spans="1:12">
      <c r="A699" s="163"/>
      <c r="B699" s="163"/>
      <c r="C699" s="163"/>
      <c r="D699" s="163"/>
      <c r="E699" s="163"/>
      <c r="F699" s="163"/>
      <c r="G699" s="163"/>
      <c r="H699" s="163"/>
      <c r="I699" s="163"/>
      <c r="J699" s="192"/>
      <c r="K699" s="191"/>
      <c r="L699" s="191"/>
    </row>
    <row r="700" spans="1:12">
      <c r="A700" s="163"/>
      <c r="B700" s="163"/>
      <c r="C700" s="163"/>
      <c r="D700" s="163"/>
      <c r="E700" s="163"/>
      <c r="F700" s="163"/>
      <c r="G700" s="163"/>
      <c r="H700" s="163"/>
      <c r="I700" s="163"/>
      <c r="J700" s="192"/>
      <c r="K700" s="191"/>
      <c r="L700" s="191"/>
    </row>
    <row r="701" spans="1:12">
      <c r="A701" s="163"/>
      <c r="B701" s="163"/>
      <c r="C701" s="163"/>
      <c r="D701" s="163"/>
      <c r="E701" s="163"/>
      <c r="F701" s="163"/>
      <c r="G701" s="163"/>
      <c r="H701" s="163"/>
      <c r="I701" s="163"/>
      <c r="J701" s="192"/>
      <c r="K701" s="191"/>
      <c r="L701" s="191"/>
    </row>
    <row r="702" spans="1:12">
      <c r="A702" s="163"/>
      <c r="B702" s="163"/>
      <c r="C702" s="163"/>
      <c r="D702" s="163"/>
      <c r="E702" s="163"/>
      <c r="F702" s="163"/>
      <c r="G702" s="163"/>
      <c r="H702" s="163"/>
      <c r="I702" s="163"/>
      <c r="J702" s="192"/>
      <c r="K702" s="191"/>
      <c r="L702" s="191"/>
    </row>
    <row r="703" spans="1:12">
      <c r="A703" s="163"/>
      <c r="B703" s="163"/>
      <c r="C703" s="163"/>
      <c r="D703" s="163"/>
      <c r="E703" s="163"/>
      <c r="F703" s="163"/>
      <c r="G703" s="163"/>
      <c r="H703" s="163"/>
      <c r="I703" s="163"/>
      <c r="J703" s="192"/>
      <c r="K703" s="191"/>
      <c r="L703" s="191"/>
    </row>
    <row r="704" spans="1:12">
      <c r="A704" s="163"/>
      <c r="B704" s="163"/>
      <c r="C704" s="163"/>
      <c r="D704" s="163"/>
      <c r="E704" s="163"/>
      <c r="F704" s="163"/>
      <c r="G704" s="163"/>
      <c r="H704" s="163"/>
      <c r="I704" s="163"/>
      <c r="J704" s="192"/>
      <c r="K704" s="191"/>
      <c r="L704" s="191"/>
    </row>
    <row r="705" spans="1:12">
      <c r="A705" s="163"/>
      <c r="B705" s="163"/>
      <c r="C705" s="163"/>
      <c r="D705" s="163"/>
      <c r="E705" s="163"/>
      <c r="F705" s="163"/>
      <c r="G705" s="163"/>
      <c r="H705" s="163"/>
      <c r="I705" s="163"/>
      <c r="J705" s="192"/>
      <c r="K705" s="191"/>
      <c r="L705" s="191"/>
    </row>
    <row r="706" spans="1:12">
      <c r="A706" s="163"/>
      <c r="B706" s="163"/>
      <c r="C706" s="163"/>
      <c r="D706" s="163"/>
      <c r="E706" s="163"/>
      <c r="F706" s="163"/>
      <c r="G706" s="163"/>
      <c r="H706" s="163"/>
      <c r="I706" s="163"/>
      <c r="J706" s="192"/>
      <c r="K706" s="191"/>
      <c r="L706" s="191"/>
    </row>
    <row r="707" spans="1:12">
      <c r="A707" s="163"/>
      <c r="B707" s="163"/>
      <c r="C707" s="163"/>
      <c r="D707" s="163"/>
      <c r="E707" s="163"/>
      <c r="F707" s="163"/>
      <c r="G707" s="163"/>
      <c r="H707" s="163"/>
      <c r="I707" s="163"/>
      <c r="J707" s="192"/>
      <c r="K707" s="191"/>
      <c r="L707" s="191"/>
    </row>
    <row r="708" spans="1:12">
      <c r="A708" s="163"/>
      <c r="B708" s="163"/>
      <c r="C708" s="163"/>
      <c r="D708" s="163"/>
      <c r="E708" s="163"/>
      <c r="F708" s="163"/>
      <c r="G708" s="163"/>
      <c r="H708" s="163"/>
      <c r="I708" s="163"/>
      <c r="J708" s="192"/>
      <c r="K708" s="191"/>
      <c r="L708" s="191"/>
    </row>
    <row r="709" spans="1:12">
      <c r="A709" s="163"/>
      <c r="B709" s="163"/>
      <c r="C709" s="163"/>
      <c r="D709" s="163"/>
      <c r="E709" s="163"/>
      <c r="F709" s="163"/>
      <c r="G709" s="163"/>
      <c r="H709" s="163"/>
      <c r="I709" s="163"/>
      <c r="J709" s="192"/>
      <c r="K709" s="191"/>
      <c r="L709" s="191"/>
    </row>
    <row r="710" spans="1:12">
      <c r="A710" s="163"/>
      <c r="B710" s="163"/>
      <c r="C710" s="163"/>
      <c r="D710" s="163"/>
      <c r="E710" s="163"/>
      <c r="F710" s="163"/>
      <c r="G710" s="163"/>
      <c r="H710" s="163"/>
      <c r="I710" s="163"/>
      <c r="J710" s="192"/>
      <c r="K710" s="191"/>
      <c r="L710" s="191"/>
    </row>
    <row r="711" spans="1:12">
      <c r="A711" s="163"/>
      <c r="B711" s="163"/>
      <c r="C711" s="163"/>
      <c r="D711" s="163"/>
      <c r="E711" s="163"/>
      <c r="F711" s="163"/>
      <c r="G711" s="163"/>
      <c r="H711" s="163"/>
      <c r="I711" s="163"/>
      <c r="J711" s="192"/>
      <c r="K711" s="191"/>
      <c r="L711" s="191"/>
    </row>
    <row r="712" spans="1:12">
      <c r="A712" s="163"/>
      <c r="B712" s="163"/>
      <c r="C712" s="163"/>
      <c r="D712" s="163"/>
      <c r="E712" s="163"/>
      <c r="F712" s="163"/>
      <c r="G712" s="163"/>
      <c r="H712" s="163"/>
      <c r="I712" s="163"/>
      <c r="J712" s="192"/>
      <c r="K712" s="191"/>
      <c r="L712" s="191"/>
    </row>
    <row r="713" spans="1:12">
      <c r="A713" s="163"/>
      <c r="B713" s="163"/>
      <c r="C713" s="163"/>
      <c r="D713" s="163"/>
      <c r="E713" s="163"/>
      <c r="F713" s="163"/>
      <c r="G713" s="163"/>
      <c r="H713" s="163"/>
      <c r="I713" s="163"/>
      <c r="J713" s="192"/>
      <c r="K713" s="191"/>
      <c r="L713" s="191"/>
    </row>
    <row r="714" spans="1:12">
      <c r="A714" s="163"/>
      <c r="B714" s="163"/>
      <c r="C714" s="163"/>
      <c r="D714" s="163"/>
      <c r="E714" s="163"/>
      <c r="F714" s="163"/>
      <c r="G714" s="163"/>
      <c r="H714" s="163"/>
      <c r="I714" s="163"/>
      <c r="J714" s="192"/>
      <c r="K714" s="191"/>
      <c r="L714" s="191"/>
    </row>
    <row r="715" spans="1:12">
      <c r="A715" s="163"/>
      <c r="B715" s="163"/>
      <c r="C715" s="163"/>
      <c r="D715" s="163"/>
      <c r="E715" s="163"/>
      <c r="F715" s="163"/>
      <c r="G715" s="163"/>
      <c r="H715" s="163"/>
      <c r="I715" s="163"/>
      <c r="J715" s="192"/>
      <c r="K715" s="191"/>
      <c r="L715" s="191"/>
    </row>
    <row r="716" spans="1:12">
      <c r="A716" s="163"/>
      <c r="B716" s="163"/>
      <c r="C716" s="163"/>
      <c r="D716" s="163"/>
      <c r="E716" s="163"/>
      <c r="F716" s="163"/>
      <c r="G716" s="163"/>
      <c r="H716" s="163"/>
      <c r="I716" s="163"/>
      <c r="J716" s="192"/>
      <c r="K716" s="191"/>
      <c r="L716" s="191"/>
    </row>
    <row r="717" spans="1:12">
      <c r="A717" s="163"/>
      <c r="B717" s="163"/>
      <c r="C717" s="163"/>
      <c r="D717" s="163"/>
      <c r="E717" s="163"/>
      <c r="F717" s="163"/>
      <c r="G717" s="163"/>
      <c r="H717" s="163"/>
      <c r="I717" s="163"/>
      <c r="J717" s="192"/>
      <c r="K717" s="191"/>
      <c r="L717" s="191"/>
    </row>
    <row r="718" spans="1:12">
      <c r="A718" s="163"/>
      <c r="B718" s="163"/>
      <c r="C718" s="163"/>
      <c r="D718" s="163"/>
      <c r="E718" s="163"/>
      <c r="F718" s="163"/>
      <c r="G718" s="163"/>
      <c r="H718" s="163"/>
      <c r="I718" s="163"/>
      <c r="J718" s="192"/>
      <c r="K718" s="191"/>
      <c r="L718" s="191"/>
    </row>
    <row r="719" spans="1:12">
      <c r="A719" s="163"/>
      <c r="B719" s="163"/>
      <c r="C719" s="163"/>
      <c r="D719" s="163"/>
      <c r="E719" s="163"/>
      <c r="F719" s="163"/>
      <c r="G719" s="163"/>
      <c r="H719" s="163"/>
      <c r="I719" s="163"/>
      <c r="J719" s="192"/>
      <c r="K719" s="191"/>
      <c r="L719" s="191"/>
    </row>
    <row r="720" spans="1:12">
      <c r="A720" s="163"/>
      <c r="B720" s="163"/>
      <c r="C720" s="163"/>
      <c r="D720" s="163"/>
      <c r="E720" s="163"/>
      <c r="F720" s="163"/>
      <c r="G720" s="163"/>
      <c r="H720" s="163"/>
      <c r="I720" s="163"/>
      <c r="J720" s="192"/>
      <c r="K720" s="191"/>
      <c r="L720" s="191"/>
    </row>
    <row r="721" spans="1:12">
      <c r="A721" s="163"/>
      <c r="B721" s="163"/>
      <c r="C721" s="163"/>
      <c r="D721" s="163"/>
      <c r="E721" s="163"/>
      <c r="F721" s="163"/>
      <c r="G721" s="163"/>
      <c r="H721" s="163"/>
      <c r="I721" s="163"/>
      <c r="J721" s="192"/>
      <c r="K721" s="191"/>
      <c r="L721" s="191"/>
    </row>
    <row r="722" spans="1:12">
      <c r="A722" s="163"/>
      <c r="B722" s="163"/>
      <c r="C722" s="163"/>
      <c r="D722" s="163"/>
      <c r="E722" s="163"/>
      <c r="F722" s="163"/>
      <c r="G722" s="163"/>
      <c r="H722" s="163"/>
      <c r="I722" s="163"/>
      <c r="J722" s="192"/>
      <c r="K722" s="191"/>
      <c r="L722" s="191"/>
    </row>
    <row r="723" spans="1:12">
      <c r="A723" s="163"/>
      <c r="B723" s="163"/>
      <c r="C723" s="163"/>
      <c r="D723" s="163"/>
      <c r="E723" s="163"/>
      <c r="F723" s="163"/>
      <c r="G723" s="163"/>
      <c r="H723" s="163"/>
      <c r="I723" s="163"/>
      <c r="J723" s="192"/>
      <c r="K723" s="191"/>
      <c r="L723" s="191"/>
    </row>
    <row r="724" spans="1:12">
      <c r="A724" s="163"/>
      <c r="B724" s="163"/>
      <c r="C724" s="163"/>
      <c r="D724" s="163"/>
      <c r="E724" s="163"/>
      <c r="F724" s="163"/>
      <c r="G724" s="163"/>
      <c r="H724" s="163"/>
      <c r="I724" s="163"/>
      <c r="J724" s="192"/>
      <c r="K724" s="191"/>
      <c r="L724" s="191"/>
    </row>
    <row r="725" spans="1:12">
      <c r="A725" s="163"/>
      <c r="B725" s="163"/>
      <c r="C725" s="163"/>
      <c r="D725" s="163"/>
      <c r="E725" s="163"/>
      <c r="F725" s="163"/>
      <c r="G725" s="163"/>
      <c r="H725" s="163"/>
      <c r="I725" s="163"/>
      <c r="J725" s="192"/>
      <c r="K725" s="191"/>
      <c r="L725" s="191"/>
    </row>
    <row r="726" spans="1:12">
      <c r="A726" s="163"/>
      <c r="B726" s="163"/>
      <c r="C726" s="163"/>
      <c r="D726" s="163"/>
      <c r="E726" s="163"/>
      <c r="F726" s="163"/>
      <c r="G726" s="163"/>
      <c r="H726" s="163"/>
      <c r="I726" s="163"/>
      <c r="J726" s="192"/>
      <c r="K726" s="191"/>
      <c r="L726" s="191"/>
    </row>
    <row r="727" spans="1:12">
      <c r="A727" s="163"/>
      <c r="B727" s="163"/>
      <c r="C727" s="163"/>
      <c r="D727" s="163"/>
      <c r="E727" s="163"/>
      <c r="F727" s="163"/>
      <c r="G727" s="163"/>
      <c r="H727" s="163"/>
      <c r="I727" s="163"/>
      <c r="J727" s="192"/>
      <c r="K727" s="191"/>
      <c r="L727" s="191"/>
    </row>
    <row r="728" spans="1:12">
      <c r="A728" s="163"/>
      <c r="B728" s="163"/>
      <c r="C728" s="163"/>
      <c r="D728" s="163"/>
      <c r="E728" s="163"/>
      <c r="F728" s="163"/>
      <c r="G728" s="163"/>
      <c r="H728" s="163"/>
      <c r="I728" s="163"/>
      <c r="J728" s="192"/>
      <c r="K728" s="191"/>
      <c r="L728" s="191"/>
    </row>
    <row r="729" spans="1:12">
      <c r="A729" s="163"/>
      <c r="B729" s="163"/>
      <c r="C729" s="163"/>
      <c r="D729" s="163"/>
      <c r="E729" s="163"/>
      <c r="F729" s="163"/>
      <c r="G729" s="163"/>
      <c r="H729" s="163"/>
      <c r="I729" s="163"/>
      <c r="J729" s="192"/>
      <c r="K729" s="191"/>
      <c r="L729" s="191"/>
    </row>
    <row r="730" spans="1:12">
      <c r="A730" s="163"/>
      <c r="B730" s="163"/>
      <c r="C730" s="163"/>
      <c r="D730" s="163"/>
      <c r="E730" s="163"/>
      <c r="F730" s="163"/>
      <c r="G730" s="163"/>
      <c r="H730" s="163"/>
      <c r="I730" s="163"/>
      <c r="J730" s="192"/>
      <c r="K730" s="191"/>
      <c r="L730" s="191"/>
    </row>
    <row r="731" spans="1:12">
      <c r="A731" s="163"/>
      <c r="B731" s="163"/>
      <c r="C731" s="163"/>
      <c r="D731" s="163"/>
      <c r="E731" s="163"/>
      <c r="F731" s="163"/>
      <c r="G731" s="163"/>
      <c r="H731" s="163"/>
      <c r="I731" s="163"/>
      <c r="J731" s="192"/>
      <c r="K731" s="191"/>
      <c r="L731" s="191"/>
    </row>
    <row r="732" spans="1:12">
      <c r="A732" s="163"/>
      <c r="B732" s="163"/>
      <c r="C732" s="163"/>
      <c r="D732" s="163"/>
      <c r="E732" s="163"/>
      <c r="F732" s="163"/>
      <c r="G732" s="163"/>
      <c r="H732" s="163"/>
      <c r="I732" s="163"/>
      <c r="J732" s="192"/>
      <c r="K732" s="191"/>
      <c r="L732" s="191"/>
    </row>
    <row r="733" spans="1:12">
      <c r="A733" s="163"/>
      <c r="B733" s="163"/>
      <c r="C733" s="163"/>
      <c r="D733" s="163"/>
      <c r="E733" s="163"/>
      <c r="F733" s="163"/>
      <c r="G733" s="163"/>
      <c r="H733" s="163"/>
      <c r="I733" s="163"/>
      <c r="J733" s="192"/>
      <c r="K733" s="191"/>
      <c r="L733" s="191"/>
    </row>
    <row r="734" spans="1:12">
      <c r="A734" s="163"/>
      <c r="B734" s="163"/>
      <c r="C734" s="163"/>
      <c r="D734" s="163"/>
      <c r="E734" s="163"/>
      <c r="F734" s="163"/>
      <c r="G734" s="163"/>
      <c r="H734" s="163"/>
      <c r="I734" s="163"/>
      <c r="J734" s="192"/>
      <c r="K734" s="191"/>
      <c r="L734" s="191"/>
    </row>
    <row r="735" spans="1:12">
      <c r="A735" s="163"/>
      <c r="B735" s="163"/>
      <c r="C735" s="163"/>
      <c r="D735" s="163"/>
      <c r="E735" s="163"/>
      <c r="F735" s="163"/>
      <c r="G735" s="163"/>
      <c r="H735" s="163"/>
      <c r="I735" s="163"/>
      <c r="J735" s="192"/>
      <c r="K735" s="191"/>
      <c r="L735" s="191"/>
    </row>
    <row r="736" spans="1:12">
      <c r="A736" s="163"/>
      <c r="B736" s="163"/>
      <c r="C736" s="163"/>
      <c r="D736" s="163"/>
      <c r="E736" s="163"/>
      <c r="F736" s="163"/>
      <c r="G736" s="163"/>
      <c r="H736" s="163"/>
      <c r="I736" s="163"/>
      <c r="J736" s="192"/>
      <c r="K736" s="191"/>
      <c r="L736" s="191"/>
    </row>
    <row r="737" spans="1:12">
      <c r="A737" s="163"/>
      <c r="B737" s="163"/>
      <c r="C737" s="163"/>
      <c r="D737" s="163"/>
      <c r="E737" s="163"/>
      <c r="F737" s="163"/>
      <c r="G737" s="163"/>
      <c r="H737" s="163"/>
      <c r="I737" s="163"/>
      <c r="J737" s="192"/>
      <c r="K737" s="191"/>
      <c r="L737" s="191"/>
    </row>
    <row r="738" spans="1:12">
      <c r="A738" s="163"/>
      <c r="B738" s="163"/>
      <c r="C738" s="163"/>
      <c r="D738" s="163"/>
      <c r="E738" s="163"/>
      <c r="F738" s="163"/>
      <c r="G738" s="163"/>
      <c r="H738" s="163"/>
      <c r="I738" s="163"/>
      <c r="J738" s="192"/>
      <c r="K738" s="191"/>
      <c r="L738" s="191"/>
    </row>
    <row r="739" spans="1:12">
      <c r="A739" s="163"/>
      <c r="B739" s="163"/>
      <c r="C739" s="163"/>
      <c r="D739" s="163"/>
      <c r="E739" s="163"/>
      <c r="F739" s="163"/>
      <c r="G739" s="163"/>
      <c r="H739" s="163"/>
      <c r="I739" s="163"/>
      <c r="J739" s="192"/>
      <c r="K739" s="191"/>
      <c r="L739" s="191"/>
    </row>
    <row r="740" spans="1:12">
      <c r="A740" s="163"/>
      <c r="B740" s="163"/>
      <c r="C740" s="163"/>
      <c r="D740" s="163"/>
      <c r="E740" s="163"/>
      <c r="F740" s="163"/>
      <c r="G740" s="163"/>
      <c r="H740" s="163"/>
      <c r="I740" s="163"/>
      <c r="J740" s="192"/>
      <c r="K740" s="191"/>
      <c r="L740" s="191"/>
    </row>
    <row r="741" spans="1:12">
      <c r="A741" s="163"/>
      <c r="B741" s="163"/>
      <c r="C741" s="163"/>
      <c r="D741" s="163"/>
      <c r="E741" s="163"/>
      <c r="F741" s="163"/>
      <c r="G741" s="163"/>
      <c r="H741" s="163"/>
      <c r="I741" s="163"/>
      <c r="J741" s="192"/>
      <c r="K741" s="191"/>
      <c r="L741" s="191"/>
    </row>
    <row r="742" spans="1:12">
      <c r="A742" s="163"/>
      <c r="B742" s="163"/>
      <c r="C742" s="163"/>
      <c r="D742" s="163"/>
      <c r="E742" s="163"/>
      <c r="F742" s="163"/>
      <c r="G742" s="163"/>
      <c r="H742" s="163"/>
      <c r="I742" s="163"/>
      <c r="J742" s="192"/>
      <c r="K742" s="191"/>
      <c r="L742" s="191"/>
    </row>
    <row r="743" spans="1:12">
      <c r="A743" s="163"/>
      <c r="B743" s="163"/>
      <c r="C743" s="163"/>
      <c r="D743" s="163"/>
      <c r="E743" s="163"/>
      <c r="F743" s="163"/>
      <c r="G743" s="163"/>
      <c r="H743" s="163"/>
      <c r="I743" s="163"/>
      <c r="J743" s="192"/>
      <c r="K743" s="191"/>
      <c r="L743" s="191"/>
    </row>
    <row r="744" spans="1:12">
      <c r="A744" s="163"/>
      <c r="B744" s="163"/>
      <c r="C744" s="163"/>
      <c r="D744" s="163"/>
      <c r="E744" s="163"/>
      <c r="F744" s="163"/>
      <c r="G744" s="163"/>
      <c r="H744" s="163"/>
      <c r="I744" s="163"/>
      <c r="J744" s="192"/>
      <c r="K744" s="191"/>
      <c r="L744" s="191"/>
    </row>
    <row r="745" spans="1:12">
      <c r="A745" s="163"/>
      <c r="B745" s="163"/>
      <c r="C745" s="163"/>
      <c r="D745" s="163"/>
      <c r="E745" s="163"/>
      <c r="F745" s="163"/>
      <c r="G745" s="163"/>
      <c r="H745" s="163"/>
      <c r="I745" s="163"/>
      <c r="J745" s="192"/>
      <c r="K745" s="191"/>
      <c r="L745" s="191"/>
    </row>
    <row r="746" spans="1:12">
      <c r="A746" s="163"/>
      <c r="B746" s="163"/>
      <c r="C746" s="163"/>
      <c r="D746" s="163"/>
      <c r="E746" s="163"/>
      <c r="F746" s="163"/>
      <c r="G746" s="163"/>
      <c r="H746" s="163"/>
      <c r="I746" s="163"/>
      <c r="J746" s="192"/>
      <c r="K746" s="191"/>
      <c r="L746" s="191"/>
    </row>
    <row r="747" spans="1:12">
      <c r="A747" s="163"/>
      <c r="B747" s="163"/>
      <c r="C747" s="163"/>
      <c r="D747" s="163"/>
      <c r="E747" s="163"/>
      <c r="F747" s="163"/>
      <c r="G747" s="163"/>
      <c r="H747" s="163"/>
      <c r="I747" s="163"/>
      <c r="J747" s="192"/>
      <c r="K747" s="191"/>
      <c r="L747" s="191"/>
    </row>
    <row r="748" spans="1:12">
      <c r="A748" s="163"/>
      <c r="B748" s="163"/>
      <c r="C748" s="163"/>
      <c r="D748" s="163"/>
      <c r="E748" s="163"/>
      <c r="F748" s="163"/>
      <c r="G748" s="163"/>
      <c r="H748" s="163"/>
      <c r="I748" s="163"/>
      <c r="J748" s="192"/>
      <c r="K748" s="191"/>
      <c r="L748" s="191"/>
    </row>
    <row r="749" spans="1:12">
      <c r="A749" s="163"/>
      <c r="B749" s="163"/>
      <c r="C749" s="163"/>
      <c r="D749" s="163"/>
      <c r="E749" s="163"/>
      <c r="F749" s="163"/>
      <c r="G749" s="163"/>
      <c r="H749" s="163"/>
      <c r="I749" s="163"/>
      <c r="J749" s="192"/>
      <c r="K749" s="191"/>
      <c r="L749" s="191"/>
    </row>
    <row r="750" spans="1:12">
      <c r="A750" s="163"/>
      <c r="B750" s="163"/>
      <c r="C750" s="163"/>
      <c r="D750" s="163"/>
      <c r="E750" s="163"/>
      <c r="F750" s="163"/>
      <c r="G750" s="163"/>
      <c r="H750" s="163"/>
      <c r="I750" s="163"/>
      <c r="J750" s="192"/>
      <c r="K750" s="191"/>
      <c r="L750" s="191"/>
    </row>
    <row r="751" spans="1:12">
      <c r="A751" s="163"/>
      <c r="B751" s="163"/>
      <c r="C751" s="163"/>
      <c r="D751" s="163"/>
      <c r="E751" s="163"/>
      <c r="F751" s="163"/>
      <c r="G751" s="163"/>
      <c r="H751" s="163"/>
      <c r="I751" s="163"/>
      <c r="J751" s="192"/>
      <c r="K751" s="191"/>
      <c r="L751" s="191"/>
    </row>
    <row r="752" spans="1:12">
      <c r="A752" s="163"/>
      <c r="B752" s="163"/>
      <c r="C752" s="163"/>
      <c r="D752" s="163"/>
      <c r="E752" s="163"/>
      <c r="F752" s="163"/>
      <c r="G752" s="163"/>
      <c r="H752" s="163"/>
      <c r="I752" s="163"/>
      <c r="J752" s="192"/>
      <c r="K752" s="191"/>
      <c r="L752" s="191"/>
    </row>
    <row r="753" spans="1:12">
      <c r="A753" s="163"/>
      <c r="B753" s="163"/>
      <c r="C753" s="163"/>
      <c r="D753" s="163"/>
      <c r="E753" s="163"/>
      <c r="F753" s="163"/>
      <c r="G753" s="163"/>
      <c r="H753" s="163"/>
      <c r="I753" s="163"/>
      <c r="J753" s="192"/>
      <c r="K753" s="191"/>
      <c r="L753" s="191"/>
    </row>
    <row r="754" spans="1:12">
      <c r="A754" s="163"/>
      <c r="B754" s="163"/>
      <c r="C754" s="163"/>
      <c r="D754" s="163"/>
      <c r="E754" s="163"/>
      <c r="F754" s="163"/>
      <c r="G754" s="163"/>
      <c r="H754" s="163"/>
      <c r="I754" s="163"/>
      <c r="J754" s="192"/>
      <c r="K754" s="191"/>
      <c r="L754" s="191"/>
    </row>
    <row r="755" spans="1:12">
      <c r="A755" s="163"/>
      <c r="B755" s="163"/>
      <c r="C755" s="163"/>
      <c r="D755" s="163"/>
      <c r="E755" s="163"/>
      <c r="F755" s="163"/>
      <c r="G755" s="163"/>
      <c r="H755" s="163"/>
      <c r="I755" s="163"/>
      <c r="J755" s="192"/>
      <c r="K755" s="191"/>
      <c r="L755" s="191"/>
    </row>
    <row r="756" spans="1:12">
      <c r="A756" s="163"/>
      <c r="B756" s="163"/>
      <c r="C756" s="163"/>
      <c r="D756" s="163"/>
      <c r="E756" s="163"/>
      <c r="F756" s="163"/>
      <c r="G756" s="163"/>
      <c r="H756" s="163"/>
      <c r="I756" s="163"/>
      <c r="J756" s="192"/>
      <c r="K756" s="191"/>
      <c r="L756" s="191"/>
    </row>
    <row r="757" spans="1:12">
      <c r="A757" s="163"/>
      <c r="B757" s="163"/>
      <c r="C757" s="163"/>
      <c r="D757" s="163"/>
      <c r="E757" s="163"/>
      <c r="F757" s="163"/>
      <c r="G757" s="163"/>
      <c r="H757" s="163"/>
      <c r="I757" s="163"/>
      <c r="J757" s="192"/>
      <c r="K757" s="191"/>
      <c r="L757" s="191"/>
    </row>
    <row r="758" spans="1:12">
      <c r="A758" s="163"/>
      <c r="B758" s="163"/>
      <c r="C758" s="163"/>
      <c r="D758" s="163"/>
      <c r="E758" s="163"/>
      <c r="F758" s="163"/>
      <c r="G758" s="163"/>
      <c r="H758" s="163"/>
      <c r="I758" s="163"/>
      <c r="J758" s="192"/>
      <c r="K758" s="191"/>
      <c r="L758" s="191"/>
    </row>
    <row r="759" spans="1:12">
      <c r="A759" s="163"/>
      <c r="B759" s="163"/>
      <c r="C759" s="163"/>
      <c r="D759" s="163"/>
      <c r="E759" s="163"/>
      <c r="F759" s="163"/>
      <c r="G759" s="163"/>
      <c r="H759" s="163"/>
      <c r="I759" s="163"/>
      <c r="J759" s="192"/>
      <c r="K759" s="191"/>
      <c r="L759" s="191"/>
    </row>
    <row r="760" spans="1:12">
      <c r="A760" s="163"/>
      <c r="B760" s="163"/>
      <c r="C760" s="163"/>
      <c r="D760" s="163"/>
      <c r="E760" s="163"/>
      <c r="F760" s="163"/>
      <c r="G760" s="163"/>
      <c r="H760" s="163"/>
      <c r="I760" s="163"/>
      <c r="J760" s="192"/>
      <c r="K760" s="191"/>
      <c r="L760" s="191"/>
    </row>
    <row r="761" spans="1:12">
      <c r="A761" s="163"/>
      <c r="B761" s="163"/>
      <c r="C761" s="163"/>
      <c r="D761" s="163"/>
      <c r="E761" s="163"/>
      <c r="F761" s="163"/>
      <c r="G761" s="163"/>
      <c r="H761" s="163"/>
      <c r="I761" s="163"/>
      <c r="J761" s="192"/>
      <c r="K761" s="191"/>
      <c r="L761" s="191"/>
    </row>
    <row r="762" spans="1:12">
      <c r="A762" s="163"/>
      <c r="B762" s="163"/>
      <c r="C762" s="163"/>
      <c r="D762" s="163"/>
      <c r="E762" s="163"/>
      <c r="F762" s="163"/>
      <c r="G762" s="163"/>
      <c r="H762" s="163"/>
      <c r="I762" s="163"/>
      <c r="J762" s="192"/>
      <c r="K762" s="191"/>
      <c r="L762" s="191"/>
    </row>
    <row r="763" spans="1:12">
      <c r="A763" s="163"/>
      <c r="B763" s="163"/>
      <c r="C763" s="163"/>
      <c r="D763" s="163"/>
      <c r="E763" s="163"/>
      <c r="F763" s="163"/>
      <c r="G763" s="163"/>
      <c r="H763" s="163"/>
      <c r="I763" s="163"/>
      <c r="J763" s="192"/>
      <c r="K763" s="191"/>
      <c r="L763" s="191"/>
    </row>
    <row r="764" spans="1:12">
      <c r="A764" s="163"/>
      <c r="B764" s="163"/>
      <c r="C764" s="163"/>
      <c r="D764" s="163"/>
      <c r="E764" s="163"/>
      <c r="F764" s="163"/>
      <c r="G764" s="163"/>
      <c r="H764" s="163"/>
      <c r="I764" s="163"/>
      <c r="J764" s="192"/>
      <c r="K764" s="191"/>
      <c r="L764" s="191"/>
    </row>
    <row r="765" spans="1:12">
      <c r="A765" s="163"/>
      <c r="B765" s="163"/>
      <c r="C765" s="163"/>
      <c r="D765" s="163"/>
      <c r="E765" s="163"/>
      <c r="F765" s="163"/>
      <c r="G765" s="163"/>
      <c r="H765" s="163"/>
      <c r="I765" s="163"/>
      <c r="J765" s="192"/>
      <c r="K765" s="191"/>
      <c r="L765" s="191"/>
    </row>
    <row r="766" spans="1:12">
      <c r="A766" s="163"/>
      <c r="B766" s="163"/>
      <c r="C766" s="163"/>
      <c r="D766" s="163"/>
      <c r="E766" s="163"/>
      <c r="F766" s="163"/>
      <c r="G766" s="163"/>
      <c r="H766" s="163"/>
      <c r="I766" s="163"/>
      <c r="J766" s="192"/>
      <c r="K766" s="191"/>
      <c r="L766" s="191"/>
    </row>
    <row r="767" spans="1:12">
      <c r="A767" s="163"/>
      <c r="B767" s="163"/>
      <c r="C767" s="163"/>
      <c r="D767" s="163"/>
      <c r="E767" s="163"/>
      <c r="F767" s="163"/>
      <c r="G767" s="163"/>
      <c r="H767" s="163"/>
      <c r="I767" s="163"/>
      <c r="J767" s="192"/>
      <c r="K767" s="191"/>
      <c r="L767" s="191"/>
    </row>
    <row r="768" spans="1:12">
      <c r="A768" s="163"/>
      <c r="B768" s="163"/>
      <c r="C768" s="163"/>
      <c r="D768" s="163"/>
      <c r="E768" s="163"/>
      <c r="F768" s="163"/>
      <c r="G768" s="163"/>
      <c r="H768" s="163"/>
      <c r="I768" s="163"/>
      <c r="J768" s="192"/>
      <c r="K768" s="191"/>
      <c r="L768" s="191"/>
    </row>
    <row r="769" spans="1:12">
      <c r="A769" s="163"/>
      <c r="B769" s="163"/>
      <c r="C769" s="163"/>
      <c r="D769" s="163"/>
      <c r="E769" s="163"/>
      <c r="F769" s="163"/>
      <c r="G769" s="163"/>
      <c r="H769" s="163"/>
      <c r="I769" s="163"/>
      <c r="J769" s="192"/>
      <c r="K769" s="191"/>
      <c r="L769" s="191"/>
    </row>
    <row r="770" spans="1:12">
      <c r="A770" s="163"/>
      <c r="B770" s="163"/>
      <c r="C770" s="163"/>
      <c r="D770" s="163"/>
      <c r="E770" s="163"/>
      <c r="F770" s="163"/>
      <c r="G770" s="163"/>
      <c r="H770" s="163"/>
      <c r="I770" s="163"/>
      <c r="J770" s="192"/>
      <c r="K770" s="191"/>
      <c r="L770" s="191"/>
    </row>
    <row r="771" spans="1:12">
      <c r="A771" s="163"/>
      <c r="B771" s="163"/>
      <c r="C771" s="163"/>
      <c r="D771" s="163"/>
      <c r="E771" s="163"/>
      <c r="F771" s="163"/>
      <c r="G771" s="163"/>
      <c r="H771" s="163"/>
      <c r="I771" s="163"/>
      <c r="J771" s="192"/>
      <c r="K771" s="191"/>
      <c r="L771" s="191"/>
    </row>
    <row r="772" spans="1:12">
      <c r="A772" s="163"/>
      <c r="B772" s="163"/>
      <c r="C772" s="163"/>
      <c r="D772" s="163"/>
      <c r="E772" s="163"/>
      <c r="F772" s="163"/>
      <c r="G772" s="163"/>
      <c r="H772" s="163"/>
      <c r="I772" s="163"/>
      <c r="J772" s="192"/>
      <c r="K772" s="191"/>
      <c r="L772" s="191"/>
    </row>
    <row r="773" spans="1:12">
      <c r="A773" s="163"/>
      <c r="B773" s="163"/>
      <c r="C773" s="163"/>
      <c r="D773" s="163"/>
      <c r="E773" s="163"/>
      <c r="F773" s="163"/>
      <c r="G773" s="163"/>
      <c r="H773" s="163"/>
      <c r="I773" s="163"/>
      <c r="J773" s="192"/>
      <c r="K773" s="191"/>
      <c r="L773" s="191"/>
    </row>
    <row r="774" spans="1:12">
      <c r="A774" s="163"/>
      <c r="B774" s="163"/>
      <c r="C774" s="163"/>
      <c r="D774" s="163"/>
      <c r="E774" s="163"/>
      <c r="F774" s="163"/>
      <c r="G774" s="163"/>
      <c r="H774" s="163"/>
      <c r="I774" s="163"/>
      <c r="J774" s="192"/>
      <c r="K774" s="191"/>
      <c r="L774" s="191"/>
    </row>
    <row r="775" spans="1:12">
      <c r="A775" s="163"/>
      <c r="B775" s="163"/>
      <c r="C775" s="163"/>
      <c r="D775" s="163"/>
      <c r="E775" s="163"/>
      <c r="F775" s="163"/>
      <c r="G775" s="163"/>
      <c r="H775" s="163"/>
      <c r="I775" s="163"/>
      <c r="J775" s="192"/>
      <c r="K775" s="191"/>
      <c r="L775" s="191"/>
    </row>
    <row r="776" spans="1:12">
      <c r="A776" s="163"/>
      <c r="B776" s="163"/>
      <c r="C776" s="163"/>
      <c r="D776" s="163"/>
      <c r="E776" s="163"/>
      <c r="F776" s="163"/>
      <c r="G776" s="163"/>
      <c r="H776" s="163"/>
      <c r="I776" s="163"/>
      <c r="J776" s="192"/>
      <c r="K776" s="191"/>
      <c r="L776" s="191"/>
    </row>
    <row r="777" spans="1:12">
      <c r="A777" s="163"/>
      <c r="B777" s="163"/>
      <c r="C777" s="163"/>
      <c r="D777" s="163"/>
      <c r="E777" s="163"/>
      <c r="F777" s="163"/>
      <c r="G777" s="163"/>
      <c r="H777" s="163"/>
      <c r="I777" s="163"/>
      <c r="J777" s="192"/>
      <c r="K777" s="191"/>
      <c r="L777" s="191"/>
    </row>
    <row r="778" spans="1:12">
      <c r="A778" s="163"/>
      <c r="B778" s="163"/>
      <c r="C778" s="163"/>
      <c r="D778" s="163"/>
      <c r="E778" s="163"/>
      <c r="F778" s="163"/>
      <c r="G778" s="163"/>
      <c r="H778" s="163"/>
      <c r="I778" s="163"/>
      <c r="J778" s="192"/>
      <c r="K778" s="191"/>
      <c r="L778" s="191"/>
    </row>
    <row r="779" spans="1:12">
      <c r="A779" s="163"/>
      <c r="B779" s="163"/>
      <c r="C779" s="163"/>
      <c r="D779" s="163"/>
      <c r="E779" s="163"/>
      <c r="F779" s="163"/>
      <c r="G779" s="163"/>
      <c r="H779" s="163"/>
      <c r="I779" s="163"/>
      <c r="J779" s="192"/>
      <c r="K779" s="191"/>
      <c r="L779" s="191"/>
    </row>
    <row r="780" spans="1:12">
      <c r="A780" s="163"/>
      <c r="B780" s="163"/>
      <c r="C780" s="163"/>
      <c r="D780" s="163"/>
      <c r="E780" s="163"/>
      <c r="F780" s="163"/>
      <c r="G780" s="163"/>
      <c r="H780" s="163"/>
      <c r="I780" s="163"/>
      <c r="J780" s="192"/>
      <c r="K780" s="191"/>
      <c r="L780" s="191"/>
    </row>
    <row r="781" spans="1:12">
      <c r="A781" s="163"/>
      <c r="B781" s="163"/>
      <c r="C781" s="163"/>
      <c r="D781" s="163"/>
      <c r="E781" s="163"/>
      <c r="F781" s="163"/>
      <c r="G781" s="163"/>
      <c r="H781" s="163"/>
      <c r="I781" s="163"/>
      <c r="J781" s="192"/>
      <c r="K781" s="191"/>
      <c r="L781" s="191"/>
    </row>
    <row r="782" spans="1:12">
      <c r="A782" s="163"/>
      <c r="B782" s="163"/>
      <c r="C782" s="163"/>
      <c r="D782" s="163"/>
      <c r="E782" s="163"/>
      <c r="F782" s="163"/>
      <c r="G782" s="163"/>
      <c r="H782" s="163"/>
      <c r="I782" s="163"/>
      <c r="J782" s="192"/>
      <c r="K782" s="191"/>
      <c r="L782" s="191"/>
    </row>
    <row r="783" spans="1:12">
      <c r="A783" s="163"/>
      <c r="B783" s="163"/>
      <c r="C783" s="163"/>
      <c r="D783" s="163"/>
      <c r="E783" s="163"/>
      <c r="F783" s="163"/>
      <c r="G783" s="163"/>
      <c r="H783" s="163"/>
      <c r="I783" s="163"/>
      <c r="J783" s="192"/>
      <c r="K783" s="191"/>
      <c r="L783" s="191"/>
    </row>
    <row r="784" spans="1:12">
      <c r="A784" s="163"/>
      <c r="B784" s="163"/>
      <c r="C784" s="163"/>
      <c r="D784" s="163"/>
      <c r="E784" s="163"/>
      <c r="F784" s="163"/>
      <c r="G784" s="163"/>
      <c r="H784" s="163"/>
      <c r="I784" s="163"/>
      <c r="J784" s="192"/>
      <c r="K784" s="191"/>
      <c r="L784" s="191"/>
    </row>
    <row r="785" spans="1:12">
      <c r="A785" s="163"/>
      <c r="B785" s="163"/>
      <c r="C785" s="163"/>
      <c r="D785" s="163"/>
      <c r="E785" s="163"/>
      <c r="F785" s="163"/>
      <c r="G785" s="163"/>
      <c r="H785" s="163"/>
      <c r="I785" s="163"/>
      <c r="J785" s="192"/>
      <c r="K785" s="191"/>
      <c r="L785" s="191"/>
    </row>
    <row r="786" spans="1:12">
      <c r="A786" s="163"/>
      <c r="B786" s="163"/>
      <c r="C786" s="163"/>
      <c r="D786" s="163"/>
      <c r="E786" s="163"/>
      <c r="F786" s="163"/>
      <c r="G786" s="163"/>
      <c r="H786" s="163"/>
      <c r="I786" s="163"/>
      <c r="J786" s="192"/>
      <c r="K786" s="191"/>
      <c r="L786" s="191"/>
    </row>
    <row r="787" spans="1:12">
      <c r="A787" s="163"/>
      <c r="B787" s="163"/>
      <c r="C787" s="163"/>
      <c r="D787" s="163"/>
      <c r="E787" s="163"/>
      <c r="F787" s="163"/>
      <c r="G787" s="163"/>
      <c r="H787" s="163"/>
      <c r="I787" s="163"/>
      <c r="J787" s="192"/>
      <c r="K787" s="191"/>
      <c r="L787" s="191"/>
    </row>
    <row r="788" spans="1:12">
      <c r="A788" s="163"/>
      <c r="B788" s="163"/>
      <c r="C788" s="163"/>
      <c r="D788" s="163"/>
      <c r="E788" s="163"/>
      <c r="F788" s="163"/>
      <c r="G788" s="163"/>
      <c r="H788" s="163"/>
      <c r="I788" s="163"/>
      <c r="J788" s="192"/>
      <c r="K788" s="191"/>
      <c r="L788" s="191"/>
    </row>
    <row r="789" spans="1:12">
      <c r="A789" s="163"/>
      <c r="B789" s="163"/>
      <c r="C789" s="163"/>
      <c r="D789" s="163"/>
      <c r="E789" s="163"/>
      <c r="F789" s="163"/>
      <c r="G789" s="163"/>
      <c r="H789" s="163"/>
      <c r="I789" s="163"/>
      <c r="J789" s="192"/>
      <c r="K789" s="191"/>
      <c r="L789" s="191"/>
    </row>
    <row r="790" spans="1:12">
      <c r="A790" s="163"/>
      <c r="B790" s="163"/>
      <c r="C790" s="163"/>
      <c r="D790" s="163"/>
      <c r="E790" s="163"/>
      <c r="F790" s="163"/>
      <c r="G790" s="163"/>
      <c r="H790" s="163"/>
      <c r="I790" s="163"/>
      <c r="J790" s="192"/>
      <c r="K790" s="191"/>
      <c r="L790" s="191"/>
    </row>
    <row r="791" spans="1:12">
      <c r="A791" s="163"/>
      <c r="B791" s="163"/>
      <c r="C791" s="163"/>
      <c r="D791" s="163"/>
      <c r="E791" s="163"/>
      <c r="F791" s="163"/>
      <c r="G791" s="163"/>
      <c r="H791" s="163"/>
      <c r="I791" s="163"/>
      <c r="J791" s="192"/>
      <c r="K791" s="191"/>
      <c r="L791" s="191"/>
    </row>
    <row r="792" spans="1:12">
      <c r="A792" s="163"/>
      <c r="B792" s="163"/>
      <c r="C792" s="163"/>
      <c r="D792" s="163"/>
      <c r="E792" s="163"/>
      <c r="F792" s="163"/>
      <c r="G792" s="163"/>
      <c r="H792" s="163"/>
      <c r="I792" s="163"/>
      <c r="J792" s="192"/>
      <c r="K792" s="191"/>
      <c r="L792" s="191"/>
    </row>
    <row r="793" spans="1:12">
      <c r="A793" s="163"/>
      <c r="B793" s="163"/>
      <c r="C793" s="163"/>
      <c r="D793" s="163"/>
      <c r="E793" s="163"/>
      <c r="F793" s="163"/>
      <c r="G793" s="163"/>
      <c r="H793" s="163"/>
      <c r="I793" s="163"/>
      <c r="J793" s="192"/>
      <c r="K793" s="191"/>
      <c r="L793" s="191"/>
    </row>
    <row r="794" spans="1:12">
      <c r="A794" s="163"/>
      <c r="B794" s="163"/>
      <c r="C794" s="163"/>
      <c r="D794" s="163"/>
      <c r="E794" s="163"/>
      <c r="F794" s="163"/>
      <c r="G794" s="163"/>
      <c r="H794" s="163"/>
      <c r="I794" s="163"/>
      <c r="J794" s="192"/>
      <c r="K794" s="191"/>
      <c r="L794" s="191"/>
    </row>
    <row r="795" spans="1:12">
      <c r="A795" s="163"/>
      <c r="B795" s="163"/>
      <c r="C795" s="163"/>
      <c r="D795" s="163"/>
      <c r="E795" s="163"/>
      <c r="F795" s="163"/>
      <c r="G795" s="163"/>
      <c r="H795" s="163"/>
      <c r="I795" s="163"/>
      <c r="J795" s="192"/>
      <c r="K795" s="191"/>
      <c r="L795" s="191"/>
    </row>
    <row r="796" spans="1:12">
      <c r="A796" s="163"/>
      <c r="B796" s="163"/>
      <c r="C796" s="163"/>
      <c r="D796" s="163"/>
      <c r="E796" s="163"/>
      <c r="F796" s="163"/>
      <c r="G796" s="163"/>
      <c r="H796" s="163"/>
      <c r="I796" s="163"/>
      <c r="J796" s="192"/>
      <c r="K796" s="191"/>
      <c r="L796" s="191"/>
    </row>
    <row r="797" spans="1:12">
      <c r="A797" s="163"/>
      <c r="B797" s="163"/>
      <c r="C797" s="163"/>
      <c r="D797" s="163"/>
      <c r="E797" s="163"/>
      <c r="F797" s="163"/>
      <c r="G797" s="163"/>
      <c r="H797" s="163"/>
      <c r="I797" s="163"/>
      <c r="J797" s="192"/>
      <c r="K797" s="191"/>
      <c r="L797" s="191"/>
    </row>
    <row r="798" spans="1:12">
      <c r="A798" s="163"/>
      <c r="B798" s="163"/>
      <c r="C798" s="163"/>
      <c r="D798" s="163"/>
      <c r="E798" s="163"/>
      <c r="F798" s="163"/>
      <c r="G798" s="163"/>
      <c r="H798" s="163"/>
      <c r="I798" s="163"/>
      <c r="J798" s="192"/>
      <c r="K798" s="191"/>
      <c r="L798" s="191"/>
    </row>
    <row r="799" spans="1:12">
      <c r="A799" s="163"/>
      <c r="B799" s="163"/>
      <c r="C799" s="163"/>
      <c r="D799" s="163"/>
      <c r="E799" s="163"/>
      <c r="F799" s="163"/>
      <c r="G799" s="163"/>
      <c r="H799" s="163"/>
      <c r="I799" s="163"/>
      <c r="J799" s="192"/>
      <c r="K799" s="191"/>
      <c r="L799" s="191"/>
    </row>
    <row r="800" spans="1:12">
      <c r="A800" s="163"/>
      <c r="B800" s="163"/>
      <c r="C800" s="163"/>
      <c r="D800" s="163"/>
      <c r="E800" s="163"/>
      <c r="F800" s="163"/>
      <c r="G800" s="163"/>
      <c r="H800" s="163"/>
      <c r="I800" s="163"/>
      <c r="J800" s="192"/>
      <c r="K800" s="191"/>
      <c r="L800" s="191"/>
    </row>
    <row r="801" spans="1:12">
      <c r="A801" s="163"/>
      <c r="B801" s="163"/>
      <c r="C801" s="163"/>
      <c r="D801" s="163"/>
      <c r="E801" s="163"/>
      <c r="F801" s="163"/>
      <c r="G801" s="163"/>
      <c r="H801" s="163"/>
      <c r="I801" s="163"/>
      <c r="J801" s="192"/>
      <c r="K801" s="191"/>
      <c r="L801" s="191"/>
    </row>
    <row r="802" spans="1:12">
      <c r="A802" s="163"/>
      <c r="B802" s="163"/>
      <c r="C802" s="163"/>
      <c r="D802" s="163"/>
      <c r="E802" s="163"/>
      <c r="F802" s="163"/>
      <c r="G802" s="163"/>
      <c r="H802" s="163"/>
      <c r="I802" s="163"/>
      <c r="J802" s="192"/>
      <c r="K802" s="191"/>
      <c r="L802" s="191"/>
    </row>
    <row r="803" spans="1:12">
      <c r="A803" s="163"/>
      <c r="B803" s="163"/>
      <c r="C803" s="163"/>
      <c r="D803" s="163"/>
      <c r="E803" s="163"/>
      <c r="F803" s="163"/>
      <c r="G803" s="163"/>
      <c r="H803" s="163"/>
      <c r="I803" s="163"/>
      <c r="J803" s="192"/>
      <c r="K803" s="191"/>
      <c r="L803" s="191"/>
    </row>
    <row r="804" spans="1:12">
      <c r="A804" s="163"/>
      <c r="B804" s="163"/>
      <c r="C804" s="163"/>
      <c r="D804" s="163"/>
      <c r="E804" s="163"/>
      <c r="F804" s="163"/>
      <c r="G804" s="163"/>
      <c r="H804" s="163"/>
      <c r="I804" s="163"/>
      <c r="J804" s="192"/>
      <c r="K804" s="191"/>
      <c r="L804" s="191"/>
    </row>
    <row r="805" spans="1:12">
      <c r="A805" s="163"/>
      <c r="B805" s="163"/>
      <c r="C805" s="163"/>
      <c r="D805" s="163"/>
      <c r="E805" s="163"/>
      <c r="F805" s="163"/>
      <c r="G805" s="163"/>
      <c r="H805" s="163"/>
      <c r="I805" s="163"/>
      <c r="J805" s="192"/>
      <c r="K805" s="191"/>
      <c r="L805" s="191"/>
    </row>
    <row r="806" spans="1:12">
      <c r="A806" s="163"/>
      <c r="B806" s="163"/>
      <c r="C806" s="163"/>
      <c r="D806" s="163"/>
      <c r="E806" s="163"/>
      <c r="F806" s="163"/>
      <c r="G806" s="163"/>
      <c r="H806" s="163"/>
      <c r="I806" s="163"/>
      <c r="J806" s="192"/>
      <c r="K806" s="191"/>
      <c r="L806" s="191"/>
    </row>
    <row r="807" spans="1:12">
      <c r="A807" s="163"/>
      <c r="B807" s="163"/>
      <c r="C807" s="163"/>
      <c r="D807" s="163"/>
      <c r="E807" s="163"/>
      <c r="F807" s="163"/>
      <c r="G807" s="163"/>
      <c r="H807" s="163"/>
      <c r="I807" s="163"/>
      <c r="J807" s="192"/>
      <c r="K807" s="191"/>
      <c r="L807" s="191"/>
    </row>
    <row r="808" spans="1:12">
      <c r="A808" s="163"/>
      <c r="B808" s="163"/>
      <c r="C808" s="163"/>
      <c r="D808" s="163"/>
      <c r="E808" s="163"/>
      <c r="F808" s="163"/>
      <c r="G808" s="163"/>
      <c r="H808" s="163"/>
      <c r="I808" s="163"/>
      <c r="J808" s="192"/>
      <c r="K808" s="191"/>
      <c r="L808" s="191"/>
    </row>
    <row r="809" spans="1:12">
      <c r="A809" s="163"/>
      <c r="B809" s="163"/>
      <c r="C809" s="163"/>
      <c r="D809" s="163"/>
      <c r="E809" s="163"/>
      <c r="F809" s="163"/>
      <c r="G809" s="163"/>
      <c r="H809" s="163"/>
      <c r="I809" s="163"/>
      <c r="J809" s="192"/>
      <c r="K809" s="191"/>
      <c r="L809" s="191"/>
    </row>
    <row r="810" spans="1:12">
      <c r="A810" s="163"/>
      <c r="B810" s="163"/>
      <c r="C810" s="163"/>
      <c r="D810" s="163"/>
      <c r="E810" s="163"/>
      <c r="F810" s="163"/>
      <c r="G810" s="163"/>
      <c r="H810" s="163"/>
      <c r="I810" s="163"/>
      <c r="J810" s="192"/>
      <c r="K810" s="191"/>
      <c r="L810" s="191"/>
    </row>
    <row r="811" spans="1:12">
      <c r="A811" s="163"/>
      <c r="B811" s="163"/>
      <c r="C811" s="163"/>
      <c r="D811" s="163"/>
      <c r="E811" s="163"/>
      <c r="F811" s="163"/>
      <c r="G811" s="163"/>
      <c r="H811" s="163"/>
      <c r="I811" s="163"/>
      <c r="J811" s="192"/>
      <c r="K811" s="191"/>
      <c r="L811" s="191"/>
    </row>
    <row r="812" spans="1:12">
      <c r="A812" s="163"/>
      <c r="B812" s="163"/>
      <c r="C812" s="163"/>
      <c r="D812" s="163"/>
      <c r="E812" s="163"/>
      <c r="F812" s="163"/>
      <c r="G812" s="163"/>
      <c r="H812" s="163"/>
      <c r="I812" s="163"/>
      <c r="J812" s="192"/>
      <c r="K812" s="191"/>
      <c r="L812" s="191"/>
    </row>
    <row r="813" spans="1:12">
      <c r="A813" s="163"/>
      <c r="B813" s="163"/>
      <c r="C813" s="163"/>
      <c r="D813" s="163"/>
      <c r="E813" s="163"/>
      <c r="F813" s="163"/>
      <c r="G813" s="163"/>
      <c r="H813" s="163"/>
      <c r="I813" s="163"/>
      <c r="J813" s="192"/>
      <c r="K813" s="191"/>
      <c r="L813" s="191"/>
    </row>
    <row r="814" spans="1:12">
      <c r="A814" s="163"/>
      <c r="B814" s="163"/>
      <c r="C814" s="163"/>
      <c r="D814" s="163"/>
      <c r="E814" s="163"/>
      <c r="F814" s="163"/>
      <c r="G814" s="163"/>
      <c r="H814" s="163"/>
      <c r="I814" s="163"/>
      <c r="J814" s="192"/>
      <c r="K814" s="191"/>
      <c r="L814" s="191"/>
    </row>
    <row r="815" spans="1:12">
      <c r="A815" s="163"/>
      <c r="B815" s="163"/>
      <c r="C815" s="163"/>
      <c r="D815" s="163"/>
      <c r="E815" s="163"/>
      <c r="F815" s="163"/>
      <c r="G815" s="163"/>
      <c r="H815" s="163"/>
      <c r="I815" s="163"/>
      <c r="J815" s="192"/>
      <c r="K815" s="191"/>
      <c r="L815" s="191"/>
    </row>
    <row r="816" spans="1:12">
      <c r="A816" s="163"/>
      <c r="B816" s="163"/>
      <c r="C816" s="163"/>
      <c r="D816" s="163"/>
      <c r="E816" s="163"/>
      <c r="F816" s="163"/>
      <c r="G816" s="163"/>
      <c r="H816" s="163"/>
      <c r="I816" s="163"/>
      <c r="J816" s="192"/>
      <c r="K816" s="191"/>
      <c r="L816" s="191"/>
    </row>
    <row r="817" spans="1:12">
      <c r="A817" s="163"/>
      <c r="B817" s="163"/>
      <c r="C817" s="163"/>
      <c r="D817" s="163"/>
      <c r="E817" s="163"/>
      <c r="F817" s="163"/>
      <c r="G817" s="163"/>
      <c r="H817" s="163"/>
      <c r="I817" s="163"/>
      <c r="J817" s="192"/>
      <c r="K817" s="191"/>
      <c r="L817" s="191"/>
    </row>
    <row r="818" spans="1:12">
      <c r="A818" s="163"/>
      <c r="B818" s="163"/>
      <c r="C818" s="163"/>
      <c r="D818" s="163"/>
      <c r="E818" s="163"/>
      <c r="F818" s="163"/>
      <c r="G818" s="163"/>
      <c r="H818" s="163"/>
      <c r="I818" s="163"/>
      <c r="J818" s="192"/>
      <c r="K818" s="191"/>
      <c r="L818" s="191"/>
    </row>
    <row r="819" spans="1:12">
      <c r="A819" s="163"/>
      <c r="B819" s="163"/>
      <c r="C819" s="163"/>
      <c r="D819" s="163"/>
      <c r="E819" s="163"/>
      <c r="F819" s="163"/>
      <c r="G819" s="163"/>
      <c r="H819" s="163"/>
      <c r="I819" s="163"/>
      <c r="J819" s="192"/>
      <c r="K819" s="191"/>
      <c r="L819" s="191"/>
    </row>
    <row r="820" spans="1:12">
      <c r="A820" s="163"/>
      <c r="B820" s="163"/>
      <c r="C820" s="163"/>
      <c r="D820" s="163"/>
      <c r="E820" s="163"/>
      <c r="F820" s="163"/>
      <c r="G820" s="163"/>
      <c r="H820" s="163"/>
      <c r="I820" s="163"/>
      <c r="J820" s="192"/>
      <c r="K820" s="191"/>
      <c r="L820" s="191"/>
    </row>
    <row r="821" spans="1:12">
      <c r="A821" s="163"/>
      <c r="B821" s="163"/>
      <c r="C821" s="163"/>
      <c r="D821" s="163"/>
      <c r="E821" s="163"/>
      <c r="F821" s="163"/>
      <c r="G821" s="163"/>
      <c r="H821" s="163"/>
      <c r="I821" s="163"/>
      <c r="J821" s="192"/>
      <c r="K821" s="191"/>
      <c r="L821" s="191"/>
    </row>
    <row r="822" spans="1:12">
      <c r="A822" s="163"/>
      <c r="B822" s="163"/>
      <c r="C822" s="163"/>
      <c r="D822" s="163"/>
      <c r="E822" s="163"/>
      <c r="F822" s="163"/>
      <c r="G822" s="163"/>
      <c r="H822" s="163"/>
      <c r="I822" s="163"/>
      <c r="J822" s="192"/>
      <c r="K822" s="191"/>
      <c r="L822" s="191"/>
    </row>
    <row r="823" spans="1:12">
      <c r="A823" s="163"/>
      <c r="B823" s="163"/>
      <c r="C823" s="163"/>
      <c r="D823" s="163"/>
      <c r="E823" s="163"/>
      <c r="F823" s="163"/>
      <c r="G823" s="163"/>
      <c r="H823" s="163"/>
      <c r="I823" s="163"/>
      <c r="J823" s="192"/>
      <c r="K823" s="191"/>
      <c r="L823" s="191"/>
    </row>
    <row r="824" spans="1:12">
      <c r="A824" s="163"/>
      <c r="B824" s="163"/>
      <c r="C824" s="163"/>
      <c r="D824" s="163"/>
      <c r="E824" s="163"/>
      <c r="F824" s="163"/>
      <c r="G824" s="163"/>
      <c r="H824" s="163"/>
      <c r="I824" s="163"/>
      <c r="J824" s="192"/>
      <c r="K824" s="191"/>
      <c r="L824" s="191"/>
    </row>
    <row r="825" spans="1:12">
      <c r="A825" s="163"/>
      <c r="B825" s="163"/>
      <c r="C825" s="163"/>
      <c r="D825" s="163"/>
      <c r="E825" s="163"/>
      <c r="F825" s="163"/>
      <c r="G825" s="163"/>
      <c r="H825" s="163"/>
      <c r="I825" s="163"/>
      <c r="J825" s="192"/>
      <c r="K825" s="191"/>
      <c r="L825" s="191"/>
    </row>
    <row r="826" spans="1:12">
      <c r="A826" s="163"/>
      <c r="B826" s="163"/>
      <c r="C826" s="163"/>
      <c r="D826" s="163"/>
      <c r="E826" s="163"/>
      <c r="F826" s="163"/>
      <c r="G826" s="163"/>
      <c r="H826" s="163"/>
      <c r="I826" s="163"/>
      <c r="J826" s="192"/>
      <c r="K826" s="191"/>
      <c r="L826" s="191"/>
    </row>
    <row r="827" spans="1:12">
      <c r="A827" s="163"/>
      <c r="B827" s="163"/>
      <c r="C827" s="163"/>
      <c r="D827" s="163"/>
      <c r="E827" s="163"/>
      <c r="F827" s="163"/>
      <c r="G827" s="163"/>
      <c r="H827" s="163"/>
      <c r="I827" s="163"/>
      <c r="J827" s="192"/>
      <c r="K827" s="191"/>
      <c r="L827" s="191"/>
    </row>
    <row r="828" spans="1:12">
      <c r="A828" s="163"/>
      <c r="B828" s="163"/>
      <c r="C828" s="163"/>
      <c r="D828" s="163"/>
      <c r="E828" s="163"/>
      <c r="F828" s="163"/>
      <c r="G828" s="163"/>
      <c r="H828" s="163"/>
      <c r="I828" s="163"/>
      <c r="J828" s="192"/>
      <c r="K828" s="191"/>
      <c r="L828" s="191"/>
    </row>
    <row r="829" spans="1:12">
      <c r="A829" s="163"/>
      <c r="B829" s="163"/>
      <c r="C829" s="163"/>
      <c r="D829" s="163"/>
      <c r="E829" s="163"/>
      <c r="F829" s="163"/>
      <c r="G829" s="163"/>
      <c r="H829" s="163"/>
      <c r="I829" s="163"/>
      <c r="J829" s="192"/>
      <c r="K829" s="191"/>
      <c r="L829" s="191"/>
    </row>
    <row r="830" spans="1:12">
      <c r="A830" s="163"/>
      <c r="B830" s="163"/>
      <c r="C830" s="163"/>
      <c r="D830" s="163"/>
      <c r="E830" s="163"/>
      <c r="F830" s="163"/>
      <c r="G830" s="163"/>
      <c r="H830" s="163"/>
      <c r="I830" s="163"/>
      <c r="J830" s="192"/>
      <c r="K830" s="191"/>
      <c r="L830" s="191"/>
    </row>
    <row r="831" spans="1:12">
      <c r="A831" s="163"/>
      <c r="B831" s="163"/>
      <c r="C831" s="163"/>
      <c r="D831" s="163"/>
      <c r="E831" s="163"/>
      <c r="F831" s="163"/>
      <c r="G831" s="163"/>
      <c r="H831" s="163"/>
      <c r="I831" s="163"/>
      <c r="J831" s="192"/>
      <c r="K831" s="191"/>
      <c r="L831" s="191"/>
    </row>
    <row r="832" spans="1:12">
      <c r="A832" s="163"/>
      <c r="B832" s="163"/>
      <c r="C832" s="163"/>
      <c r="D832" s="163"/>
      <c r="E832" s="163"/>
      <c r="F832" s="163"/>
      <c r="G832" s="163"/>
      <c r="H832" s="163"/>
      <c r="I832" s="163"/>
      <c r="J832" s="192"/>
      <c r="K832" s="191"/>
      <c r="L832" s="191"/>
    </row>
    <row r="833" spans="1:12">
      <c r="A833" s="163"/>
      <c r="B833" s="163"/>
      <c r="C833" s="163"/>
      <c r="D833" s="163"/>
      <c r="E833" s="163"/>
      <c r="F833" s="163"/>
      <c r="G833" s="163"/>
      <c r="H833" s="163"/>
      <c r="I833" s="163"/>
      <c r="J833" s="192"/>
      <c r="K833" s="191"/>
      <c r="L833" s="191"/>
    </row>
    <row r="834" spans="1:12">
      <c r="A834" s="163"/>
      <c r="B834" s="163"/>
      <c r="C834" s="163"/>
      <c r="D834" s="163"/>
      <c r="E834" s="163"/>
      <c r="F834" s="163"/>
      <c r="G834" s="163"/>
      <c r="H834" s="163"/>
      <c r="I834" s="163"/>
      <c r="J834" s="192"/>
      <c r="K834" s="191"/>
      <c r="L834" s="191"/>
    </row>
    <row r="835" spans="1:12">
      <c r="A835" s="163"/>
      <c r="B835" s="163"/>
      <c r="C835" s="163"/>
      <c r="D835" s="163"/>
      <c r="E835" s="163"/>
      <c r="F835" s="163"/>
      <c r="G835" s="163"/>
      <c r="H835" s="163"/>
      <c r="I835" s="163"/>
      <c r="J835" s="192"/>
      <c r="K835" s="191"/>
      <c r="L835" s="191"/>
    </row>
    <row r="836" spans="1:12">
      <c r="A836" s="163"/>
      <c r="B836" s="163"/>
      <c r="C836" s="163"/>
      <c r="D836" s="163"/>
      <c r="E836" s="163"/>
      <c r="F836" s="163"/>
      <c r="G836" s="163"/>
      <c r="H836" s="163"/>
      <c r="I836" s="163"/>
      <c r="J836" s="192"/>
      <c r="K836" s="191"/>
      <c r="L836" s="191"/>
    </row>
    <row r="837" spans="1:12">
      <c r="A837" s="163"/>
      <c r="B837" s="163"/>
      <c r="C837" s="163"/>
      <c r="D837" s="163"/>
      <c r="E837" s="163"/>
      <c r="F837" s="163"/>
      <c r="G837" s="163"/>
      <c r="H837" s="163"/>
      <c r="I837" s="163"/>
      <c r="J837" s="192"/>
      <c r="K837" s="191"/>
      <c r="L837" s="191"/>
    </row>
    <row r="838" spans="1:12">
      <c r="A838" s="163"/>
      <c r="B838" s="163"/>
      <c r="C838" s="163"/>
      <c r="D838" s="163"/>
      <c r="E838" s="163"/>
      <c r="F838" s="163"/>
      <c r="G838" s="163"/>
      <c r="H838" s="163"/>
      <c r="I838" s="163"/>
      <c r="J838" s="192"/>
      <c r="K838" s="191"/>
      <c r="L838" s="191"/>
    </row>
    <row r="839" spans="1:12">
      <c r="A839" s="163"/>
      <c r="B839" s="163"/>
      <c r="C839" s="163"/>
      <c r="D839" s="163"/>
      <c r="E839" s="163"/>
      <c r="F839" s="163"/>
      <c r="G839" s="163"/>
      <c r="H839" s="163"/>
      <c r="I839" s="163"/>
      <c r="J839" s="192"/>
      <c r="K839" s="191"/>
      <c r="L839" s="191"/>
    </row>
    <row r="840" spans="1:12">
      <c r="A840" s="163"/>
      <c r="B840" s="163"/>
      <c r="C840" s="163"/>
      <c r="D840" s="163"/>
      <c r="E840" s="163"/>
      <c r="F840" s="163"/>
      <c r="G840" s="163"/>
      <c r="H840" s="163"/>
      <c r="I840" s="163"/>
      <c r="J840" s="192"/>
      <c r="K840" s="191"/>
      <c r="L840" s="191"/>
    </row>
    <row r="841" spans="1:12">
      <c r="A841" s="163"/>
      <c r="B841" s="163"/>
      <c r="C841" s="163"/>
      <c r="D841" s="163"/>
      <c r="E841" s="163"/>
      <c r="F841" s="163"/>
      <c r="G841" s="163"/>
      <c r="H841" s="163"/>
      <c r="I841" s="163"/>
      <c r="J841" s="192"/>
      <c r="K841" s="191"/>
      <c r="L841" s="191"/>
    </row>
    <row r="842" spans="1:12">
      <c r="A842" s="163"/>
      <c r="B842" s="163"/>
      <c r="C842" s="163"/>
      <c r="D842" s="163"/>
      <c r="E842" s="163"/>
      <c r="F842" s="163"/>
      <c r="G842" s="163"/>
      <c r="H842" s="163"/>
      <c r="I842" s="163"/>
      <c r="J842" s="192"/>
      <c r="K842" s="191"/>
      <c r="L842" s="191"/>
    </row>
    <row r="843" spans="1:12">
      <c r="A843" s="163"/>
      <c r="B843" s="163"/>
      <c r="C843" s="163"/>
      <c r="D843" s="163"/>
      <c r="E843" s="163"/>
      <c r="F843" s="163"/>
      <c r="G843" s="163"/>
      <c r="H843" s="163"/>
      <c r="I843" s="163"/>
      <c r="J843" s="192"/>
      <c r="K843" s="191"/>
      <c r="L843" s="191"/>
    </row>
    <row r="844" spans="1:12">
      <c r="A844" s="163"/>
      <c r="B844" s="163"/>
      <c r="C844" s="163"/>
      <c r="D844" s="163"/>
      <c r="E844" s="163"/>
      <c r="F844" s="163"/>
      <c r="G844" s="163"/>
      <c r="H844" s="163"/>
      <c r="I844" s="163"/>
      <c r="J844" s="192"/>
      <c r="K844" s="191"/>
      <c r="L844" s="191"/>
    </row>
    <row r="845" spans="1:12">
      <c r="A845" s="163"/>
      <c r="B845" s="163"/>
      <c r="C845" s="163"/>
      <c r="D845" s="163"/>
      <c r="E845" s="163"/>
      <c r="F845" s="163"/>
      <c r="G845" s="163"/>
      <c r="H845" s="163"/>
      <c r="I845" s="163"/>
      <c r="J845" s="192"/>
      <c r="K845" s="191"/>
      <c r="L845" s="191"/>
    </row>
    <row r="846" spans="1:12">
      <c r="A846" s="163"/>
      <c r="B846" s="163"/>
      <c r="C846" s="163"/>
      <c r="D846" s="163"/>
      <c r="E846" s="163"/>
      <c r="F846" s="163"/>
      <c r="G846" s="163"/>
      <c r="H846" s="163"/>
      <c r="I846" s="163"/>
      <c r="J846" s="192"/>
      <c r="K846" s="191"/>
      <c r="L846" s="191"/>
    </row>
    <row r="847" spans="1:12">
      <c r="A847" s="163"/>
      <c r="B847" s="163"/>
      <c r="C847" s="163"/>
      <c r="D847" s="163"/>
      <c r="E847" s="163"/>
      <c r="F847" s="163"/>
      <c r="G847" s="163"/>
      <c r="H847" s="163"/>
      <c r="I847" s="163"/>
      <c r="J847" s="192"/>
      <c r="K847" s="191"/>
      <c r="L847" s="191"/>
    </row>
    <row r="848" spans="1:12">
      <c r="A848" s="163"/>
      <c r="B848" s="163"/>
      <c r="C848" s="163"/>
      <c r="D848" s="163"/>
      <c r="E848" s="163"/>
      <c r="F848" s="163"/>
      <c r="G848" s="163"/>
      <c r="H848" s="163"/>
      <c r="I848" s="163"/>
      <c r="J848" s="192"/>
      <c r="K848" s="191"/>
      <c r="L848" s="191"/>
    </row>
    <row r="849" spans="1:12">
      <c r="A849" s="163"/>
      <c r="B849" s="163"/>
      <c r="C849" s="163"/>
      <c r="D849" s="163"/>
      <c r="E849" s="163"/>
      <c r="F849" s="163"/>
      <c r="G849" s="163"/>
      <c r="H849" s="163"/>
      <c r="I849" s="163"/>
      <c r="J849" s="192"/>
      <c r="K849" s="191"/>
      <c r="L849" s="191"/>
    </row>
    <row r="850" spans="1:12">
      <c r="A850" s="163"/>
      <c r="B850" s="163"/>
      <c r="C850" s="163"/>
      <c r="D850" s="163"/>
      <c r="E850" s="163"/>
      <c r="F850" s="163"/>
      <c r="G850" s="163"/>
      <c r="H850" s="163"/>
      <c r="I850" s="163"/>
      <c r="J850" s="192"/>
      <c r="K850" s="191"/>
      <c r="L850" s="191"/>
    </row>
    <row r="851" spans="1:12">
      <c r="A851" s="163"/>
      <c r="B851" s="163"/>
      <c r="C851" s="163"/>
      <c r="D851" s="163"/>
      <c r="E851" s="163"/>
      <c r="F851" s="163"/>
      <c r="G851" s="163"/>
      <c r="H851" s="163"/>
      <c r="I851" s="163"/>
      <c r="J851" s="192"/>
      <c r="K851" s="191"/>
      <c r="L851" s="191"/>
    </row>
    <row r="852" spans="1:12">
      <c r="A852" s="163"/>
      <c r="B852" s="163"/>
      <c r="C852" s="163"/>
      <c r="D852" s="163"/>
      <c r="E852" s="163"/>
      <c r="F852" s="163"/>
      <c r="G852" s="163"/>
      <c r="H852" s="163"/>
      <c r="I852" s="163"/>
      <c r="J852" s="192"/>
      <c r="K852" s="191"/>
      <c r="L852" s="191"/>
    </row>
    <row r="853" spans="1:12">
      <c r="A853" s="163"/>
      <c r="B853" s="163"/>
      <c r="C853" s="163"/>
      <c r="D853" s="163"/>
      <c r="E853" s="163"/>
      <c r="F853" s="163"/>
      <c r="G853" s="163"/>
      <c r="H853" s="163"/>
      <c r="I853" s="163"/>
      <c r="J853" s="192"/>
      <c r="K853" s="191"/>
      <c r="L853" s="191"/>
    </row>
    <row r="854" spans="1:12">
      <c r="A854" s="163"/>
      <c r="B854" s="163"/>
      <c r="C854" s="163"/>
      <c r="D854" s="163"/>
      <c r="E854" s="163"/>
      <c r="F854" s="163"/>
      <c r="G854" s="163"/>
      <c r="H854" s="163"/>
      <c r="I854" s="163"/>
      <c r="J854" s="192"/>
      <c r="K854" s="191"/>
      <c r="L854" s="191"/>
    </row>
    <row r="855" spans="1:12">
      <c r="A855" s="163"/>
      <c r="B855" s="163"/>
      <c r="C855" s="163"/>
      <c r="D855" s="163"/>
      <c r="E855" s="163"/>
      <c r="F855" s="163"/>
      <c r="G855" s="163"/>
      <c r="H855" s="163"/>
      <c r="I855" s="163"/>
      <c r="J855" s="192"/>
      <c r="K855" s="191"/>
      <c r="L855" s="191"/>
    </row>
    <row r="856" spans="1:12">
      <c r="A856" s="163"/>
      <c r="B856" s="163"/>
      <c r="C856" s="163"/>
      <c r="D856" s="163"/>
      <c r="E856" s="163"/>
      <c r="F856" s="163"/>
      <c r="G856" s="163"/>
      <c r="H856" s="163"/>
      <c r="I856" s="163"/>
      <c r="J856" s="192"/>
      <c r="K856" s="191"/>
      <c r="L856" s="191"/>
    </row>
    <row r="857" spans="1:12">
      <c r="A857" s="163"/>
      <c r="B857" s="163"/>
      <c r="C857" s="163"/>
      <c r="D857" s="163"/>
      <c r="E857" s="163"/>
      <c r="F857" s="163"/>
      <c r="G857" s="163"/>
      <c r="H857" s="163"/>
      <c r="I857" s="163"/>
      <c r="J857" s="192"/>
      <c r="K857" s="191"/>
      <c r="L857" s="191"/>
    </row>
    <row r="858" spans="1:12">
      <c r="A858" s="163"/>
      <c r="B858" s="163"/>
      <c r="C858" s="163"/>
      <c r="D858" s="163"/>
      <c r="E858" s="163"/>
      <c r="F858" s="163"/>
      <c r="G858" s="163"/>
      <c r="H858" s="163"/>
      <c r="I858" s="163"/>
      <c r="J858" s="192"/>
      <c r="K858" s="191"/>
      <c r="L858" s="191"/>
    </row>
    <row r="859" spans="1:12">
      <c r="A859" s="163"/>
      <c r="B859" s="163"/>
      <c r="C859" s="163"/>
      <c r="D859" s="163"/>
      <c r="E859" s="163"/>
      <c r="F859" s="163"/>
      <c r="G859" s="163"/>
      <c r="H859" s="163"/>
      <c r="I859" s="163"/>
      <c r="J859" s="192"/>
      <c r="K859" s="191"/>
      <c r="L859" s="191"/>
    </row>
    <row r="860" spans="1:12">
      <c r="A860" s="163"/>
      <c r="B860" s="163"/>
      <c r="C860" s="163"/>
      <c r="D860" s="163"/>
      <c r="E860" s="163"/>
      <c r="F860" s="163"/>
      <c r="G860" s="163"/>
      <c r="H860" s="163"/>
      <c r="I860" s="163"/>
      <c r="J860" s="192"/>
      <c r="K860" s="191"/>
      <c r="L860" s="191"/>
    </row>
    <row r="861" spans="1:12">
      <c r="A861" s="163"/>
      <c r="B861" s="163"/>
      <c r="C861" s="163"/>
      <c r="D861" s="163"/>
      <c r="E861" s="163"/>
      <c r="F861" s="163"/>
      <c r="G861" s="163"/>
      <c r="H861" s="163"/>
      <c r="I861" s="163"/>
      <c r="J861" s="192"/>
      <c r="K861" s="191"/>
      <c r="L861" s="191"/>
    </row>
    <row r="862" spans="1:12">
      <c r="A862" s="163"/>
      <c r="B862" s="163"/>
      <c r="C862" s="163"/>
      <c r="D862" s="163"/>
      <c r="E862" s="163"/>
      <c r="F862" s="163"/>
      <c r="G862" s="163"/>
      <c r="H862" s="163"/>
      <c r="I862" s="163"/>
      <c r="J862" s="192"/>
      <c r="K862" s="191"/>
      <c r="L862" s="191"/>
    </row>
    <row r="863" spans="1:12">
      <c r="A863" s="163"/>
      <c r="B863" s="163"/>
      <c r="C863" s="163"/>
      <c r="D863" s="163"/>
      <c r="E863" s="163"/>
      <c r="F863" s="163"/>
      <c r="G863" s="163"/>
      <c r="H863" s="163"/>
      <c r="I863" s="163"/>
      <c r="J863" s="192"/>
      <c r="K863" s="191"/>
      <c r="L863" s="191"/>
    </row>
    <row r="864" spans="1:12">
      <c r="A864" s="163"/>
      <c r="B864" s="163"/>
      <c r="C864" s="163"/>
      <c r="D864" s="163"/>
      <c r="E864" s="163"/>
      <c r="F864" s="163"/>
      <c r="G864" s="163"/>
      <c r="H864" s="163"/>
      <c r="I864" s="163"/>
      <c r="J864" s="192"/>
      <c r="K864" s="191"/>
      <c r="L864" s="191"/>
    </row>
    <row r="865" spans="1:12">
      <c r="A865" s="163"/>
      <c r="B865" s="163"/>
      <c r="C865" s="163"/>
      <c r="D865" s="163"/>
      <c r="E865" s="163"/>
      <c r="F865" s="163"/>
      <c r="G865" s="163"/>
      <c r="H865" s="163"/>
      <c r="I865" s="163"/>
      <c r="J865" s="192"/>
      <c r="K865" s="191"/>
      <c r="L865" s="191"/>
    </row>
    <row r="866" spans="1:12">
      <c r="A866" s="163"/>
      <c r="B866" s="163"/>
      <c r="C866" s="163"/>
      <c r="D866" s="163"/>
      <c r="E866" s="163"/>
      <c r="F866" s="163"/>
      <c r="G866" s="163"/>
      <c r="H866" s="163"/>
      <c r="I866" s="163"/>
      <c r="J866" s="192"/>
      <c r="K866" s="191"/>
      <c r="L866" s="191"/>
    </row>
    <row r="867" spans="1:12">
      <c r="A867" s="163"/>
      <c r="B867" s="163"/>
      <c r="C867" s="163"/>
      <c r="D867" s="163"/>
      <c r="E867" s="163"/>
      <c r="F867" s="163"/>
      <c r="G867" s="163"/>
      <c r="H867" s="163"/>
      <c r="I867" s="163"/>
      <c r="J867" s="192"/>
      <c r="K867" s="191"/>
      <c r="L867" s="191"/>
    </row>
    <row r="868" spans="1:12">
      <c r="A868" s="163"/>
      <c r="B868" s="163"/>
      <c r="C868" s="163"/>
      <c r="D868" s="163"/>
      <c r="E868" s="163"/>
      <c r="F868" s="163"/>
      <c r="G868" s="163"/>
      <c r="H868" s="163"/>
      <c r="I868" s="163"/>
      <c r="J868" s="192"/>
      <c r="K868" s="191"/>
      <c r="L868" s="191"/>
    </row>
    <row r="869" spans="1:12">
      <c r="A869" s="163"/>
      <c r="B869" s="163"/>
      <c r="C869" s="163"/>
      <c r="D869" s="163"/>
      <c r="E869" s="163"/>
      <c r="F869" s="163"/>
      <c r="G869" s="163"/>
      <c r="H869" s="163"/>
      <c r="I869" s="163"/>
      <c r="J869" s="192"/>
      <c r="K869" s="191"/>
      <c r="L869" s="191"/>
    </row>
    <row r="870" spans="1:12">
      <c r="A870" s="163"/>
      <c r="B870" s="163"/>
      <c r="C870" s="163"/>
      <c r="D870" s="163"/>
      <c r="E870" s="163"/>
      <c r="F870" s="163"/>
      <c r="G870" s="163"/>
      <c r="H870" s="163"/>
      <c r="I870" s="163"/>
      <c r="J870" s="192"/>
      <c r="K870" s="191"/>
      <c r="L870" s="191"/>
    </row>
    <row r="871" spans="1:12">
      <c r="A871" s="163"/>
      <c r="B871" s="163"/>
      <c r="C871" s="163"/>
      <c r="D871" s="163"/>
      <c r="E871" s="163"/>
      <c r="F871" s="163"/>
      <c r="G871" s="163"/>
      <c r="H871" s="163"/>
      <c r="I871" s="163"/>
      <c r="J871" s="192"/>
      <c r="K871" s="191"/>
      <c r="L871" s="191"/>
    </row>
    <row r="872" spans="1:12">
      <c r="A872" s="163"/>
      <c r="B872" s="163"/>
      <c r="C872" s="163"/>
      <c r="D872" s="163"/>
      <c r="E872" s="163"/>
      <c r="F872" s="163"/>
      <c r="G872" s="163"/>
      <c r="H872" s="163"/>
      <c r="I872" s="163"/>
      <c r="J872" s="192"/>
      <c r="K872" s="191"/>
      <c r="L872" s="191"/>
    </row>
    <row r="873" spans="1:12">
      <c r="A873" s="163"/>
      <c r="B873" s="163"/>
      <c r="C873" s="163"/>
      <c r="D873" s="163"/>
      <c r="E873" s="163"/>
      <c r="F873" s="163"/>
      <c r="G873" s="163"/>
      <c r="H873" s="163"/>
      <c r="I873" s="163"/>
      <c r="J873" s="192"/>
      <c r="K873" s="191"/>
      <c r="L873" s="191"/>
    </row>
    <row r="874" spans="1:12">
      <c r="A874" s="163"/>
      <c r="B874" s="163"/>
      <c r="C874" s="163"/>
      <c r="D874" s="163"/>
      <c r="E874" s="163"/>
      <c r="F874" s="163"/>
      <c r="G874" s="163"/>
      <c r="H874" s="163"/>
      <c r="I874" s="163"/>
      <c r="J874" s="192"/>
      <c r="K874" s="191"/>
      <c r="L874" s="191"/>
    </row>
    <row r="875" spans="1:12">
      <c r="A875" s="163"/>
      <c r="B875" s="163"/>
      <c r="C875" s="163"/>
      <c r="D875" s="163"/>
      <c r="E875" s="163"/>
      <c r="F875" s="163"/>
      <c r="G875" s="163"/>
      <c r="H875" s="163"/>
      <c r="I875" s="163"/>
      <c r="J875" s="192"/>
      <c r="K875" s="191"/>
      <c r="L875" s="191"/>
    </row>
    <row r="876" spans="1:12">
      <c r="A876" s="163"/>
      <c r="B876" s="163"/>
      <c r="C876" s="163"/>
      <c r="D876" s="163"/>
      <c r="E876" s="163"/>
      <c r="F876" s="163"/>
      <c r="G876" s="163"/>
      <c r="H876" s="163"/>
      <c r="I876" s="163"/>
      <c r="J876" s="192"/>
      <c r="K876" s="191"/>
      <c r="L876" s="191"/>
    </row>
    <row r="877" spans="1:12">
      <c r="A877" s="163"/>
      <c r="B877" s="163"/>
      <c r="C877" s="163"/>
      <c r="D877" s="163"/>
      <c r="E877" s="163"/>
      <c r="F877" s="163"/>
      <c r="G877" s="163"/>
      <c r="H877" s="163"/>
      <c r="I877" s="163"/>
      <c r="J877" s="192"/>
      <c r="K877" s="191"/>
      <c r="L877" s="191"/>
    </row>
    <row r="878" spans="1:12">
      <c r="A878" s="163"/>
      <c r="B878" s="163"/>
      <c r="C878" s="163"/>
      <c r="D878" s="163"/>
      <c r="E878" s="163"/>
      <c r="F878" s="163"/>
      <c r="G878" s="163"/>
      <c r="H878" s="163"/>
      <c r="I878" s="163"/>
      <c r="J878" s="192"/>
      <c r="K878" s="191"/>
      <c r="L878" s="191"/>
    </row>
    <row r="879" spans="1:12">
      <c r="A879" s="163"/>
      <c r="B879" s="163"/>
      <c r="C879" s="163"/>
      <c r="D879" s="163"/>
      <c r="E879" s="163"/>
      <c r="F879" s="163"/>
      <c r="G879" s="163"/>
      <c r="H879" s="163"/>
      <c r="I879" s="163"/>
      <c r="J879" s="192"/>
      <c r="K879" s="191"/>
      <c r="L879" s="191"/>
    </row>
    <row r="880" spans="1:12">
      <c r="A880" s="163"/>
      <c r="B880" s="163"/>
      <c r="C880" s="163"/>
      <c r="D880" s="163"/>
      <c r="E880" s="163"/>
      <c r="F880" s="163"/>
      <c r="G880" s="163"/>
      <c r="H880" s="163"/>
      <c r="I880" s="163"/>
      <c r="J880" s="192"/>
      <c r="K880" s="191"/>
      <c r="L880" s="191"/>
    </row>
    <row r="881" spans="1:12">
      <c r="A881" s="163"/>
      <c r="B881" s="163"/>
      <c r="C881" s="163"/>
      <c r="D881" s="163"/>
      <c r="E881" s="163"/>
      <c r="F881" s="163"/>
      <c r="G881" s="163"/>
      <c r="H881" s="163"/>
      <c r="I881" s="163"/>
      <c r="J881" s="192"/>
      <c r="K881" s="191"/>
      <c r="L881" s="191"/>
    </row>
    <row r="882" spans="1:12">
      <c r="A882" s="163"/>
      <c r="B882" s="163"/>
      <c r="C882" s="163"/>
      <c r="D882" s="163"/>
      <c r="E882" s="163"/>
      <c r="F882" s="163"/>
      <c r="G882" s="163"/>
      <c r="H882" s="163"/>
      <c r="I882" s="163"/>
      <c r="J882" s="192"/>
      <c r="K882" s="191"/>
      <c r="L882" s="191"/>
    </row>
    <row r="883" spans="1:12">
      <c r="A883" s="163"/>
      <c r="B883" s="163"/>
      <c r="C883" s="163"/>
      <c r="D883" s="163"/>
      <c r="E883" s="163"/>
      <c r="F883" s="163"/>
      <c r="G883" s="163"/>
      <c r="H883" s="163"/>
      <c r="I883" s="163"/>
      <c r="J883" s="192"/>
      <c r="K883" s="191"/>
      <c r="L883" s="191"/>
    </row>
    <row r="884" spans="1:12">
      <c r="A884" s="163"/>
      <c r="B884" s="163"/>
      <c r="C884" s="163"/>
      <c r="D884" s="163"/>
      <c r="E884" s="163"/>
      <c r="F884" s="163"/>
      <c r="G884" s="163"/>
      <c r="H884" s="163"/>
      <c r="I884" s="163"/>
      <c r="J884" s="192"/>
      <c r="K884" s="191"/>
      <c r="L884" s="191"/>
    </row>
    <row r="885" spans="1:12">
      <c r="A885" s="163"/>
      <c r="B885" s="163"/>
      <c r="C885" s="163"/>
      <c r="D885" s="163"/>
      <c r="E885" s="163"/>
      <c r="F885" s="163"/>
      <c r="G885" s="163"/>
      <c r="H885" s="163"/>
      <c r="I885" s="163"/>
      <c r="J885" s="192"/>
      <c r="K885" s="191"/>
      <c r="L885" s="191"/>
    </row>
    <row r="886" spans="1:12">
      <c r="A886" s="163"/>
      <c r="B886" s="163"/>
      <c r="C886" s="163"/>
      <c r="D886" s="163"/>
      <c r="E886" s="163"/>
      <c r="F886" s="163"/>
      <c r="G886" s="163"/>
      <c r="H886" s="163"/>
      <c r="I886" s="163"/>
      <c r="J886" s="192"/>
      <c r="K886" s="191"/>
      <c r="L886" s="191"/>
    </row>
    <row r="887" spans="1:12">
      <c r="A887" s="163"/>
      <c r="B887" s="163"/>
      <c r="C887" s="163"/>
      <c r="D887" s="163"/>
      <c r="E887" s="163"/>
      <c r="F887" s="163"/>
      <c r="G887" s="163"/>
      <c r="H887" s="163"/>
      <c r="I887" s="163"/>
      <c r="J887" s="192"/>
      <c r="K887" s="191"/>
      <c r="L887" s="191"/>
    </row>
    <row r="888" spans="1:12">
      <c r="A888" s="163"/>
      <c r="B888" s="163"/>
      <c r="C888" s="163"/>
      <c r="D888" s="163"/>
      <c r="E888" s="163"/>
      <c r="F888" s="163"/>
      <c r="G888" s="163"/>
      <c r="H888" s="163"/>
      <c r="I888" s="163"/>
      <c r="J888" s="192"/>
      <c r="K888" s="191"/>
      <c r="L888" s="191"/>
    </row>
    <row r="889" spans="1:12">
      <c r="A889" s="163"/>
      <c r="B889" s="163"/>
      <c r="C889" s="163"/>
      <c r="D889" s="163"/>
      <c r="E889" s="163"/>
      <c r="F889" s="163"/>
      <c r="G889" s="163"/>
      <c r="H889" s="163"/>
      <c r="I889" s="163"/>
      <c r="J889" s="192"/>
      <c r="K889" s="191"/>
      <c r="L889" s="191"/>
    </row>
    <row r="890" spans="1:12">
      <c r="A890" s="163"/>
      <c r="B890" s="163"/>
      <c r="C890" s="163"/>
      <c r="D890" s="163"/>
      <c r="E890" s="163"/>
      <c r="F890" s="163"/>
      <c r="G890" s="163"/>
      <c r="H890" s="163"/>
      <c r="I890" s="163"/>
      <c r="J890" s="192"/>
      <c r="K890" s="191"/>
      <c r="L890" s="191"/>
    </row>
    <row r="891" spans="1:12">
      <c r="A891" s="163"/>
      <c r="B891" s="163"/>
      <c r="C891" s="163"/>
      <c r="D891" s="163"/>
      <c r="E891" s="163"/>
      <c r="F891" s="163"/>
      <c r="G891" s="163"/>
      <c r="H891" s="163"/>
      <c r="I891" s="163"/>
      <c r="J891" s="192"/>
      <c r="K891" s="191"/>
      <c r="L891" s="191"/>
    </row>
    <row r="892" spans="1:12">
      <c r="A892" s="163"/>
      <c r="B892" s="163"/>
      <c r="C892" s="163"/>
      <c r="D892" s="163"/>
      <c r="E892" s="163"/>
      <c r="F892" s="163"/>
      <c r="G892" s="163"/>
      <c r="H892" s="163"/>
      <c r="I892" s="163"/>
      <c r="J892" s="192"/>
      <c r="K892" s="191"/>
      <c r="L892" s="191"/>
    </row>
    <row r="893" spans="1:12">
      <c r="A893" s="163"/>
      <c r="B893" s="163"/>
      <c r="C893" s="163"/>
      <c r="D893" s="163"/>
      <c r="E893" s="163"/>
      <c r="F893" s="163"/>
      <c r="G893" s="163"/>
      <c r="H893" s="163"/>
      <c r="I893" s="163"/>
      <c r="J893" s="192"/>
      <c r="K893" s="191"/>
      <c r="L893" s="191"/>
    </row>
    <row r="894" spans="1:12">
      <c r="A894" s="163"/>
      <c r="B894" s="163"/>
      <c r="C894" s="163"/>
      <c r="D894" s="163"/>
      <c r="E894" s="163"/>
      <c r="F894" s="163"/>
      <c r="G894" s="163"/>
      <c r="H894" s="163"/>
      <c r="I894" s="163"/>
      <c r="J894" s="192"/>
      <c r="K894" s="191"/>
      <c r="L894" s="191"/>
    </row>
    <row r="895" spans="1:12">
      <c r="A895" s="163"/>
      <c r="B895" s="163"/>
      <c r="C895" s="163"/>
      <c r="D895" s="163"/>
      <c r="E895" s="163"/>
      <c r="F895" s="163"/>
      <c r="G895" s="163"/>
      <c r="H895" s="163"/>
      <c r="I895" s="163"/>
      <c r="J895" s="192"/>
      <c r="K895" s="191"/>
      <c r="L895" s="191"/>
    </row>
    <row r="896" spans="1:12">
      <c r="A896" s="163"/>
      <c r="B896" s="163"/>
      <c r="C896" s="163"/>
      <c r="D896" s="163"/>
      <c r="E896" s="163"/>
      <c r="F896" s="163"/>
      <c r="G896" s="163"/>
      <c r="H896" s="163"/>
      <c r="I896" s="163"/>
      <c r="J896" s="192"/>
      <c r="K896" s="191"/>
      <c r="L896" s="191"/>
    </row>
    <row r="897" spans="1:12">
      <c r="A897" s="163"/>
      <c r="B897" s="163"/>
      <c r="C897" s="163"/>
      <c r="D897" s="163"/>
      <c r="E897" s="163"/>
      <c r="F897" s="163"/>
      <c r="G897" s="163"/>
      <c r="H897" s="163"/>
      <c r="I897" s="163"/>
      <c r="J897" s="192"/>
      <c r="K897" s="191"/>
      <c r="L897" s="191"/>
    </row>
    <row r="898" spans="1:12">
      <c r="A898" s="163"/>
      <c r="B898" s="163"/>
      <c r="C898" s="163"/>
      <c r="D898" s="163"/>
      <c r="E898" s="163"/>
      <c r="F898" s="163"/>
      <c r="G898" s="163"/>
      <c r="H898" s="163"/>
      <c r="I898" s="163"/>
      <c r="J898" s="192"/>
      <c r="K898" s="191"/>
      <c r="L898" s="191"/>
    </row>
    <row r="899" spans="1:12">
      <c r="A899" s="163"/>
      <c r="B899" s="163"/>
      <c r="C899" s="163"/>
      <c r="D899" s="163"/>
      <c r="E899" s="163"/>
      <c r="F899" s="163"/>
      <c r="G899" s="163"/>
      <c r="H899" s="163"/>
      <c r="I899" s="163"/>
      <c r="J899" s="192"/>
      <c r="K899" s="191"/>
      <c r="L899" s="191"/>
    </row>
    <row r="900" spans="1:12">
      <c r="A900" s="163"/>
      <c r="B900" s="163"/>
      <c r="C900" s="163"/>
      <c r="D900" s="163"/>
      <c r="E900" s="163"/>
      <c r="F900" s="163"/>
      <c r="G900" s="163"/>
      <c r="H900" s="163"/>
      <c r="I900" s="163"/>
      <c r="J900" s="192"/>
      <c r="K900" s="191"/>
      <c r="L900" s="191"/>
    </row>
    <row r="901" spans="1:12">
      <c r="A901" s="163"/>
      <c r="B901" s="163"/>
      <c r="C901" s="163"/>
      <c r="D901" s="163"/>
      <c r="E901" s="163"/>
      <c r="F901" s="163"/>
      <c r="G901" s="163"/>
      <c r="H901" s="163"/>
      <c r="I901" s="163"/>
      <c r="J901" s="192"/>
      <c r="K901" s="191"/>
      <c r="L901" s="191"/>
    </row>
    <row r="902" spans="1:12">
      <c r="A902" s="163"/>
      <c r="B902" s="163"/>
      <c r="C902" s="163"/>
      <c r="D902" s="163"/>
      <c r="E902" s="163"/>
      <c r="F902" s="163"/>
      <c r="G902" s="163"/>
      <c r="H902" s="163"/>
      <c r="I902" s="163"/>
      <c r="J902" s="192"/>
      <c r="K902" s="191"/>
      <c r="L902" s="191"/>
    </row>
    <row r="903" spans="1:12">
      <c r="A903" s="163"/>
      <c r="B903" s="163"/>
      <c r="C903" s="163"/>
      <c r="D903" s="163"/>
      <c r="E903" s="163"/>
      <c r="F903" s="163"/>
      <c r="G903" s="163"/>
      <c r="H903" s="163"/>
      <c r="I903" s="163"/>
      <c r="J903" s="192"/>
      <c r="K903" s="191"/>
      <c r="L903" s="191"/>
    </row>
    <row r="904" spans="1:12">
      <c r="A904" s="163"/>
      <c r="B904" s="163"/>
      <c r="C904" s="163"/>
      <c r="D904" s="163"/>
      <c r="E904" s="163"/>
      <c r="F904" s="163"/>
      <c r="G904" s="163"/>
      <c r="H904" s="163"/>
      <c r="I904" s="163"/>
      <c r="J904" s="192"/>
      <c r="K904" s="191"/>
      <c r="L904" s="191"/>
    </row>
    <row r="905" spans="1:12">
      <c r="A905" s="163"/>
      <c r="B905" s="163"/>
      <c r="C905" s="163"/>
      <c r="D905" s="163"/>
      <c r="E905" s="163"/>
      <c r="F905" s="163"/>
      <c r="G905" s="163"/>
      <c r="H905" s="163"/>
      <c r="I905" s="163"/>
      <c r="J905" s="192"/>
      <c r="K905" s="191"/>
      <c r="L905" s="191"/>
    </row>
    <row r="906" spans="1:12">
      <c r="A906" s="163"/>
      <c r="B906" s="163"/>
      <c r="C906" s="163"/>
      <c r="D906" s="163"/>
      <c r="E906" s="163"/>
      <c r="F906" s="163"/>
      <c r="G906" s="163"/>
      <c r="H906" s="163"/>
      <c r="I906" s="163"/>
      <c r="J906" s="192"/>
      <c r="K906" s="191"/>
      <c r="L906" s="191"/>
    </row>
    <row r="907" spans="1:12">
      <c r="A907" s="163"/>
      <c r="B907" s="163"/>
      <c r="C907" s="163"/>
      <c r="D907" s="163"/>
      <c r="E907" s="163"/>
      <c r="F907" s="163"/>
      <c r="G907" s="163"/>
      <c r="H907" s="163"/>
      <c r="I907" s="163"/>
      <c r="J907" s="192"/>
      <c r="K907" s="191"/>
      <c r="L907" s="191"/>
    </row>
    <row r="908" spans="1:12">
      <c r="A908" s="163"/>
      <c r="B908" s="163"/>
      <c r="C908" s="163"/>
      <c r="D908" s="163"/>
      <c r="E908" s="163"/>
      <c r="F908" s="163"/>
      <c r="G908" s="163"/>
      <c r="H908" s="163"/>
      <c r="I908" s="163"/>
      <c r="J908" s="192"/>
      <c r="K908" s="191"/>
      <c r="L908" s="191"/>
    </row>
    <row r="909" spans="1:12">
      <c r="A909" s="163"/>
      <c r="B909" s="163"/>
      <c r="C909" s="163"/>
      <c r="D909" s="163"/>
      <c r="E909" s="163"/>
      <c r="F909" s="163"/>
      <c r="G909" s="163"/>
      <c r="H909" s="163"/>
      <c r="I909" s="163"/>
      <c r="J909" s="192"/>
      <c r="K909" s="191"/>
      <c r="L909" s="191"/>
    </row>
    <row r="910" spans="1:12">
      <c r="A910" s="163"/>
      <c r="B910" s="163"/>
      <c r="C910" s="163"/>
      <c r="D910" s="163"/>
      <c r="E910" s="163"/>
      <c r="F910" s="163"/>
      <c r="G910" s="163"/>
      <c r="H910" s="163"/>
      <c r="I910" s="163"/>
      <c r="J910" s="192"/>
      <c r="K910" s="191"/>
      <c r="L910" s="191"/>
    </row>
    <row r="911" spans="1:12">
      <c r="A911" s="163"/>
      <c r="B911" s="163"/>
      <c r="C911" s="163"/>
      <c r="D911" s="163"/>
      <c r="E911" s="163"/>
      <c r="F911" s="163"/>
      <c r="G911" s="163"/>
      <c r="H911" s="163"/>
      <c r="I911" s="163"/>
      <c r="J911" s="192"/>
      <c r="K911" s="191"/>
      <c r="L911" s="191"/>
    </row>
    <row r="912" spans="1:12">
      <c r="A912" s="163"/>
      <c r="B912" s="163"/>
      <c r="C912" s="163"/>
      <c r="D912" s="163"/>
      <c r="E912" s="163"/>
      <c r="F912" s="163"/>
      <c r="G912" s="163"/>
      <c r="H912" s="163"/>
      <c r="I912" s="163"/>
      <c r="J912" s="192"/>
      <c r="K912" s="191"/>
      <c r="L912" s="191"/>
    </row>
    <row r="913" spans="1:12">
      <c r="A913" s="163"/>
      <c r="B913" s="163"/>
      <c r="C913" s="163"/>
      <c r="D913" s="163"/>
      <c r="E913" s="163"/>
      <c r="F913" s="163"/>
      <c r="G913" s="163"/>
      <c r="H913" s="163"/>
      <c r="I913" s="163"/>
      <c r="J913" s="192"/>
      <c r="K913" s="191"/>
      <c r="L913" s="191"/>
    </row>
    <row r="914" spans="1:12">
      <c r="A914" s="163"/>
      <c r="B914" s="163"/>
      <c r="C914" s="163"/>
      <c r="D914" s="163"/>
      <c r="E914" s="163"/>
      <c r="F914" s="163"/>
      <c r="G914" s="163"/>
      <c r="H914" s="163"/>
      <c r="I914" s="163"/>
      <c r="J914" s="192"/>
      <c r="K914" s="191"/>
      <c r="L914" s="191"/>
    </row>
    <row r="915" spans="1:12">
      <c r="A915" s="163"/>
      <c r="B915" s="163"/>
      <c r="C915" s="163"/>
      <c r="D915" s="163"/>
      <c r="E915" s="163"/>
      <c r="F915" s="163"/>
      <c r="G915" s="163"/>
      <c r="H915" s="163"/>
      <c r="I915" s="163"/>
      <c r="J915" s="192"/>
      <c r="K915" s="191"/>
      <c r="L915" s="191"/>
    </row>
    <row r="916" spans="1:12">
      <c r="A916" s="163"/>
      <c r="B916" s="163"/>
      <c r="C916" s="163"/>
      <c r="D916" s="163"/>
      <c r="E916" s="163"/>
      <c r="F916" s="163"/>
      <c r="G916" s="163"/>
      <c r="H916" s="163"/>
      <c r="I916" s="163"/>
      <c r="J916" s="192"/>
      <c r="K916" s="191"/>
      <c r="L916" s="191"/>
    </row>
    <row r="917" spans="1:12">
      <c r="A917" s="163"/>
      <c r="B917" s="163"/>
      <c r="C917" s="163"/>
      <c r="D917" s="163"/>
      <c r="E917" s="163"/>
      <c r="F917" s="163"/>
      <c r="G917" s="163"/>
      <c r="H917" s="163"/>
      <c r="I917" s="163"/>
      <c r="J917" s="192"/>
      <c r="K917" s="191"/>
      <c r="L917" s="191"/>
    </row>
    <row r="918" spans="1:12">
      <c r="A918" s="163"/>
      <c r="B918" s="163"/>
      <c r="C918" s="163"/>
      <c r="D918" s="163"/>
      <c r="E918" s="163"/>
      <c r="F918" s="163"/>
      <c r="G918" s="163"/>
      <c r="H918" s="163"/>
      <c r="I918" s="163"/>
      <c r="J918" s="192"/>
      <c r="K918" s="191"/>
      <c r="L918" s="191"/>
    </row>
    <row r="919" spans="1:12">
      <c r="A919" s="163"/>
      <c r="B919" s="163"/>
      <c r="C919" s="163"/>
      <c r="D919" s="163"/>
      <c r="E919" s="163"/>
      <c r="F919" s="163"/>
      <c r="G919" s="163"/>
      <c r="H919" s="163"/>
      <c r="I919" s="163"/>
      <c r="J919" s="192"/>
      <c r="K919" s="191"/>
      <c r="L919" s="191"/>
    </row>
    <row r="920" spans="1:12">
      <c r="A920" s="163"/>
      <c r="B920" s="163"/>
      <c r="C920" s="163"/>
      <c r="D920" s="163"/>
      <c r="E920" s="163"/>
      <c r="F920" s="163"/>
      <c r="G920" s="163"/>
      <c r="H920" s="163"/>
      <c r="I920" s="163"/>
      <c r="J920" s="192"/>
      <c r="K920" s="191"/>
      <c r="L920" s="191"/>
    </row>
    <row r="921" spans="1:12">
      <c r="A921" s="163"/>
      <c r="B921" s="163"/>
      <c r="C921" s="163"/>
      <c r="D921" s="163"/>
      <c r="E921" s="163"/>
      <c r="F921" s="163"/>
      <c r="G921" s="163"/>
      <c r="H921" s="163"/>
      <c r="I921" s="163"/>
      <c r="J921" s="192"/>
      <c r="K921" s="191"/>
      <c r="L921" s="191"/>
    </row>
    <row r="922" spans="1:12">
      <c r="A922" s="163"/>
      <c r="B922" s="163"/>
      <c r="C922" s="163"/>
      <c r="D922" s="163"/>
      <c r="E922" s="163"/>
      <c r="F922" s="163"/>
      <c r="G922" s="163"/>
      <c r="H922" s="163"/>
      <c r="I922" s="163"/>
      <c r="J922" s="192"/>
      <c r="K922" s="191"/>
      <c r="L922" s="191"/>
    </row>
    <row r="923" spans="1:12">
      <c r="A923" s="163"/>
      <c r="B923" s="163"/>
      <c r="C923" s="163"/>
      <c r="D923" s="163"/>
      <c r="E923" s="163"/>
      <c r="F923" s="163"/>
      <c r="G923" s="163"/>
      <c r="H923" s="163"/>
      <c r="I923" s="163"/>
      <c r="J923" s="192"/>
      <c r="K923" s="191"/>
      <c r="L923" s="191"/>
    </row>
    <row r="924" spans="1:12">
      <c r="A924" s="163"/>
      <c r="B924" s="163"/>
      <c r="C924" s="163"/>
      <c r="D924" s="163"/>
      <c r="E924" s="163"/>
      <c r="F924" s="163"/>
      <c r="G924" s="163"/>
      <c r="H924" s="163"/>
      <c r="I924" s="163"/>
      <c r="J924" s="192"/>
      <c r="K924" s="191"/>
      <c r="L924" s="191"/>
    </row>
    <row r="925" spans="1:12">
      <c r="A925" s="163"/>
      <c r="B925" s="163"/>
      <c r="C925" s="163"/>
      <c r="D925" s="163"/>
      <c r="E925" s="163"/>
      <c r="F925" s="163"/>
      <c r="G925" s="163"/>
      <c r="H925" s="163"/>
      <c r="I925" s="163"/>
      <c r="J925" s="192"/>
      <c r="K925" s="191"/>
      <c r="L925" s="191"/>
    </row>
    <row r="926" spans="1:12">
      <c r="A926" s="163"/>
      <c r="B926" s="163"/>
      <c r="C926" s="163"/>
      <c r="D926" s="163"/>
      <c r="E926" s="163"/>
      <c r="F926" s="163"/>
      <c r="G926" s="163"/>
      <c r="H926" s="163"/>
      <c r="I926" s="163"/>
      <c r="J926" s="192"/>
      <c r="K926" s="191"/>
      <c r="L926" s="191"/>
    </row>
    <row r="927" spans="1:12">
      <c r="A927" s="163"/>
      <c r="B927" s="163"/>
      <c r="C927" s="163"/>
      <c r="D927" s="163"/>
      <c r="E927" s="163"/>
      <c r="F927" s="163"/>
      <c r="G927" s="163"/>
      <c r="H927" s="163"/>
      <c r="I927" s="163"/>
      <c r="J927" s="192"/>
      <c r="K927" s="191"/>
      <c r="L927" s="191"/>
    </row>
    <row r="928" spans="1:12">
      <c r="A928" s="163"/>
      <c r="B928" s="163"/>
      <c r="C928" s="163"/>
      <c r="D928" s="163"/>
      <c r="E928" s="163"/>
      <c r="F928" s="163"/>
      <c r="G928" s="163"/>
      <c r="H928" s="163"/>
      <c r="I928" s="163"/>
      <c r="J928" s="192"/>
      <c r="K928" s="191"/>
      <c r="L928" s="191"/>
    </row>
    <row r="929" spans="1:12">
      <c r="A929" s="163"/>
      <c r="B929" s="163"/>
      <c r="C929" s="163"/>
      <c r="D929" s="163"/>
      <c r="E929" s="163"/>
      <c r="F929" s="163"/>
      <c r="G929" s="163"/>
      <c r="H929" s="163"/>
      <c r="I929" s="163"/>
      <c r="J929" s="192"/>
      <c r="K929" s="191"/>
      <c r="L929" s="191"/>
    </row>
    <row r="930" spans="1:12">
      <c r="A930" s="163"/>
      <c r="B930" s="163"/>
      <c r="C930" s="163"/>
      <c r="D930" s="163"/>
      <c r="E930" s="163"/>
      <c r="F930" s="163"/>
      <c r="G930" s="163"/>
      <c r="H930" s="163"/>
      <c r="I930" s="163"/>
      <c r="J930" s="192"/>
      <c r="K930" s="191"/>
      <c r="L930" s="191"/>
    </row>
    <row r="931" spans="1:12">
      <c r="A931" s="163"/>
      <c r="B931" s="163"/>
      <c r="C931" s="163"/>
      <c r="D931" s="163"/>
      <c r="E931" s="163"/>
      <c r="F931" s="163"/>
      <c r="G931" s="163"/>
      <c r="H931" s="163"/>
      <c r="I931" s="163"/>
      <c r="J931" s="192"/>
      <c r="K931" s="191"/>
      <c r="L931" s="191"/>
    </row>
    <row r="932" spans="1:12">
      <c r="A932" s="163"/>
      <c r="B932" s="163"/>
      <c r="C932" s="163"/>
      <c r="D932" s="163"/>
      <c r="E932" s="163"/>
      <c r="F932" s="163"/>
      <c r="G932" s="163"/>
      <c r="H932" s="163"/>
      <c r="I932" s="163"/>
      <c r="J932" s="192"/>
      <c r="K932" s="191"/>
      <c r="L932" s="191"/>
    </row>
    <row r="933" spans="1:12">
      <c r="A933" s="163"/>
      <c r="B933" s="163"/>
      <c r="C933" s="163"/>
      <c r="D933" s="163"/>
      <c r="E933" s="163"/>
      <c r="F933" s="163"/>
      <c r="G933" s="163"/>
      <c r="H933" s="163"/>
      <c r="I933" s="163"/>
      <c r="J933" s="192"/>
      <c r="K933" s="191"/>
      <c r="L933" s="191"/>
    </row>
    <row r="934" spans="1:12">
      <c r="A934" s="163"/>
      <c r="B934" s="163"/>
      <c r="C934" s="163"/>
      <c r="D934" s="163"/>
      <c r="E934" s="163"/>
      <c r="F934" s="163"/>
      <c r="G934" s="163"/>
      <c r="H934" s="163"/>
      <c r="I934" s="163"/>
      <c r="J934" s="192"/>
      <c r="K934" s="191"/>
      <c r="L934" s="191"/>
    </row>
    <row r="935" spans="1:12">
      <c r="A935" s="163"/>
      <c r="B935" s="163"/>
      <c r="C935" s="163"/>
      <c r="D935" s="163"/>
      <c r="E935" s="163"/>
      <c r="F935" s="163"/>
      <c r="G935" s="163"/>
      <c r="H935" s="163"/>
      <c r="I935" s="163"/>
      <c r="J935" s="192"/>
      <c r="K935" s="191"/>
      <c r="L935" s="191"/>
    </row>
    <row r="936" spans="1:12">
      <c r="A936" s="163"/>
      <c r="B936" s="163"/>
      <c r="C936" s="163"/>
      <c r="D936" s="163"/>
      <c r="E936" s="163"/>
      <c r="F936" s="163"/>
      <c r="G936" s="163"/>
      <c r="H936" s="163"/>
      <c r="I936" s="163"/>
      <c r="J936" s="192"/>
      <c r="K936" s="191"/>
      <c r="L936" s="191"/>
    </row>
    <row r="937" spans="1:12">
      <c r="A937" s="163"/>
      <c r="B937" s="163"/>
      <c r="C937" s="163"/>
      <c r="D937" s="163"/>
      <c r="E937" s="163"/>
      <c r="F937" s="163"/>
      <c r="G937" s="163"/>
      <c r="H937" s="163"/>
      <c r="I937" s="163"/>
      <c r="J937" s="192"/>
      <c r="K937" s="191"/>
      <c r="L937" s="191"/>
    </row>
    <row r="938" spans="1:12">
      <c r="A938" s="163"/>
      <c r="B938" s="163"/>
      <c r="C938" s="163"/>
      <c r="D938" s="163"/>
      <c r="E938" s="163"/>
      <c r="F938" s="163"/>
      <c r="G938" s="163"/>
      <c r="H938" s="163"/>
      <c r="I938" s="163"/>
      <c r="J938" s="192"/>
      <c r="K938" s="191"/>
      <c r="L938" s="191"/>
    </row>
    <row r="939" spans="1:12">
      <c r="A939" s="163"/>
      <c r="B939" s="163"/>
      <c r="C939" s="163"/>
      <c r="D939" s="163"/>
      <c r="E939" s="163"/>
      <c r="F939" s="163"/>
      <c r="G939" s="163"/>
      <c r="H939" s="163"/>
      <c r="I939" s="163"/>
      <c r="J939" s="192"/>
      <c r="K939" s="191"/>
      <c r="L939" s="191"/>
    </row>
    <row r="940" spans="1:12">
      <c r="A940" s="163"/>
      <c r="B940" s="163"/>
      <c r="C940" s="163"/>
      <c r="D940" s="163"/>
      <c r="E940" s="163"/>
      <c r="F940" s="163"/>
      <c r="G940" s="163"/>
      <c r="H940" s="163"/>
      <c r="I940" s="163"/>
      <c r="J940" s="192"/>
      <c r="K940" s="191"/>
      <c r="L940" s="191"/>
    </row>
    <row r="941" spans="1:12">
      <c r="A941" s="163"/>
      <c r="B941" s="163"/>
      <c r="C941" s="163"/>
      <c r="D941" s="163"/>
      <c r="E941" s="163"/>
      <c r="F941" s="163"/>
      <c r="G941" s="163"/>
      <c r="H941" s="163"/>
      <c r="I941" s="163"/>
      <c r="J941" s="192"/>
      <c r="K941" s="191"/>
      <c r="L941" s="191"/>
    </row>
    <row r="942" spans="1:12">
      <c r="A942" s="163"/>
      <c r="B942" s="163"/>
      <c r="C942" s="163"/>
      <c r="D942" s="163"/>
      <c r="E942" s="163"/>
      <c r="F942" s="163"/>
      <c r="G942" s="163"/>
      <c r="H942" s="163"/>
      <c r="I942" s="163"/>
      <c r="J942" s="192"/>
      <c r="K942" s="191"/>
      <c r="L942" s="191"/>
    </row>
    <row r="943" spans="1:12">
      <c r="A943" s="163"/>
      <c r="B943" s="163"/>
      <c r="C943" s="163"/>
      <c r="D943" s="163"/>
      <c r="E943" s="163"/>
      <c r="F943" s="163"/>
      <c r="G943" s="163"/>
      <c r="H943" s="163"/>
      <c r="I943" s="163"/>
      <c r="J943" s="192"/>
      <c r="K943" s="191"/>
      <c r="L943" s="191"/>
    </row>
    <row r="944" spans="1:12">
      <c r="A944" s="163"/>
      <c r="B944" s="163"/>
      <c r="C944" s="163"/>
      <c r="D944" s="163"/>
      <c r="E944" s="163"/>
      <c r="F944" s="163"/>
      <c r="G944" s="163"/>
      <c r="H944" s="163"/>
      <c r="I944" s="163"/>
      <c r="J944" s="192"/>
      <c r="K944" s="191"/>
      <c r="L944" s="191"/>
    </row>
    <row r="945" spans="1:12">
      <c r="A945" s="163"/>
      <c r="B945" s="163"/>
      <c r="C945" s="163"/>
      <c r="D945" s="163"/>
      <c r="E945" s="163"/>
      <c r="F945" s="163"/>
      <c r="G945" s="163"/>
      <c r="H945" s="163"/>
      <c r="I945" s="163"/>
      <c r="J945" s="192"/>
      <c r="K945" s="191"/>
      <c r="L945" s="191"/>
    </row>
    <row r="946" spans="1:12">
      <c r="A946" s="163"/>
      <c r="B946" s="163"/>
      <c r="C946" s="163"/>
      <c r="D946" s="163"/>
      <c r="E946" s="163"/>
      <c r="F946" s="163"/>
      <c r="G946" s="163"/>
      <c r="H946" s="163"/>
      <c r="I946" s="163"/>
      <c r="J946" s="192"/>
      <c r="K946" s="191"/>
      <c r="L946" s="191"/>
    </row>
    <row r="947" spans="1:12">
      <c r="A947" s="163"/>
      <c r="B947" s="163"/>
      <c r="C947" s="163"/>
      <c r="D947" s="163"/>
      <c r="E947" s="163"/>
      <c r="F947" s="163"/>
      <c r="G947" s="163"/>
      <c r="H947" s="163"/>
      <c r="I947" s="163"/>
      <c r="J947" s="192"/>
      <c r="K947" s="191"/>
      <c r="L947" s="191"/>
    </row>
    <row r="948" spans="1:12">
      <c r="A948" s="163"/>
      <c r="B948" s="163"/>
      <c r="C948" s="163"/>
      <c r="D948" s="163"/>
      <c r="E948" s="163"/>
      <c r="F948" s="163"/>
      <c r="G948" s="163"/>
      <c r="H948" s="163"/>
      <c r="I948" s="163"/>
      <c r="J948" s="192"/>
      <c r="K948" s="191"/>
      <c r="L948" s="191"/>
    </row>
    <row r="949" spans="1:12">
      <c r="A949" s="163"/>
      <c r="B949" s="163"/>
      <c r="C949" s="163"/>
      <c r="D949" s="163"/>
      <c r="E949" s="163"/>
      <c r="F949" s="163"/>
      <c r="G949" s="163"/>
      <c r="H949" s="163"/>
      <c r="I949" s="163"/>
      <c r="J949" s="192"/>
      <c r="K949" s="191"/>
      <c r="L949" s="191"/>
    </row>
    <row r="950" spans="1:12">
      <c r="A950" s="163"/>
      <c r="B950" s="163"/>
      <c r="C950" s="163"/>
      <c r="D950" s="163"/>
      <c r="E950" s="163"/>
      <c r="F950" s="163"/>
      <c r="G950" s="163"/>
      <c r="H950" s="163"/>
      <c r="I950" s="163"/>
      <c r="J950" s="192"/>
      <c r="K950" s="191"/>
      <c r="L950" s="191"/>
    </row>
    <row r="951" spans="1:12">
      <c r="A951" s="163"/>
      <c r="B951" s="163"/>
      <c r="C951" s="163"/>
      <c r="D951" s="163"/>
      <c r="E951" s="163"/>
      <c r="F951" s="163"/>
      <c r="G951" s="163"/>
      <c r="H951" s="163"/>
      <c r="I951" s="163"/>
      <c r="J951" s="192"/>
      <c r="K951" s="191"/>
      <c r="L951" s="191"/>
    </row>
    <row r="952" spans="1:12">
      <c r="A952" s="163"/>
      <c r="B952" s="163"/>
      <c r="C952" s="163"/>
      <c r="D952" s="163"/>
      <c r="E952" s="163"/>
      <c r="F952" s="163"/>
      <c r="G952" s="163"/>
      <c r="H952" s="163"/>
      <c r="I952" s="163"/>
      <c r="J952" s="192"/>
      <c r="K952" s="191"/>
      <c r="L952" s="191"/>
    </row>
    <row r="953" spans="1:12">
      <c r="A953" s="163"/>
      <c r="B953" s="163"/>
      <c r="C953" s="163"/>
      <c r="D953" s="163"/>
      <c r="E953" s="163"/>
      <c r="F953" s="163"/>
      <c r="G953" s="163"/>
      <c r="H953" s="163"/>
      <c r="I953" s="163"/>
      <c r="J953" s="192"/>
      <c r="K953" s="191"/>
      <c r="L953" s="191"/>
    </row>
    <row r="954" spans="1:12">
      <c r="A954" s="163"/>
      <c r="B954" s="163"/>
      <c r="C954" s="163"/>
      <c r="D954" s="163"/>
      <c r="E954" s="163"/>
      <c r="F954" s="163"/>
      <c r="G954" s="163"/>
      <c r="H954" s="163"/>
      <c r="I954" s="163"/>
      <c r="J954" s="192"/>
      <c r="K954" s="191"/>
      <c r="L954" s="191"/>
    </row>
    <row r="955" spans="1:12">
      <c r="A955" s="163"/>
      <c r="B955" s="163"/>
      <c r="C955" s="163"/>
      <c r="D955" s="163"/>
      <c r="E955" s="163"/>
      <c r="F955" s="163"/>
      <c r="G955" s="163"/>
      <c r="H955" s="163"/>
      <c r="I955" s="163"/>
      <c r="J955" s="192"/>
      <c r="K955" s="191"/>
      <c r="L955" s="191"/>
    </row>
    <row r="956" spans="1:12">
      <c r="A956" s="163"/>
      <c r="B956" s="163"/>
      <c r="C956" s="163"/>
      <c r="D956" s="163"/>
      <c r="E956" s="163"/>
      <c r="F956" s="163"/>
      <c r="G956" s="163"/>
      <c r="H956" s="163"/>
      <c r="I956" s="163"/>
      <c r="J956" s="192"/>
      <c r="K956" s="191"/>
      <c r="L956" s="191"/>
    </row>
    <row r="957" spans="1:12">
      <c r="A957" s="163"/>
      <c r="B957" s="163"/>
      <c r="C957" s="163"/>
      <c r="D957" s="163"/>
      <c r="E957" s="163"/>
      <c r="F957" s="163"/>
      <c r="G957" s="163"/>
      <c r="H957" s="163"/>
      <c r="I957" s="163"/>
      <c r="J957" s="192"/>
      <c r="K957" s="191"/>
      <c r="L957" s="191"/>
    </row>
    <row r="958" spans="1:12">
      <c r="A958" s="163"/>
      <c r="B958" s="163"/>
      <c r="C958" s="163"/>
      <c r="D958" s="163"/>
      <c r="E958" s="163"/>
      <c r="F958" s="163"/>
      <c r="G958" s="163"/>
      <c r="H958" s="163"/>
      <c r="I958" s="163"/>
      <c r="J958" s="192"/>
      <c r="K958" s="191"/>
      <c r="L958" s="191"/>
    </row>
    <row r="959" spans="1:12">
      <c r="A959" s="163"/>
      <c r="B959" s="163"/>
      <c r="C959" s="163"/>
      <c r="D959" s="163"/>
      <c r="E959" s="163"/>
      <c r="F959" s="163"/>
      <c r="G959" s="163"/>
      <c r="H959" s="163"/>
      <c r="I959" s="163"/>
      <c r="J959" s="192"/>
      <c r="K959" s="191"/>
      <c r="L959" s="191"/>
    </row>
    <row r="960" spans="1:12">
      <c r="A960" s="163"/>
      <c r="B960" s="163"/>
      <c r="C960" s="163"/>
      <c r="D960" s="163"/>
      <c r="E960" s="163"/>
      <c r="F960" s="163"/>
      <c r="G960" s="163"/>
      <c r="H960" s="163"/>
      <c r="I960" s="163"/>
      <c r="J960" s="192"/>
      <c r="K960" s="191"/>
      <c r="L960" s="191"/>
    </row>
    <row r="961" spans="1:12">
      <c r="A961" s="163"/>
      <c r="B961" s="163"/>
      <c r="C961" s="163"/>
      <c r="D961" s="163"/>
      <c r="E961" s="163"/>
      <c r="F961" s="163"/>
      <c r="G961" s="163"/>
      <c r="H961" s="163"/>
      <c r="I961" s="163"/>
      <c r="J961" s="192"/>
      <c r="K961" s="191"/>
      <c r="L961" s="191"/>
    </row>
    <row r="962" spans="1:12">
      <c r="A962" s="163"/>
      <c r="B962" s="163"/>
      <c r="C962" s="163"/>
      <c r="D962" s="163"/>
      <c r="E962" s="163"/>
      <c r="F962" s="163"/>
      <c r="G962" s="163"/>
      <c r="H962" s="163"/>
      <c r="I962" s="163"/>
      <c r="J962" s="192"/>
      <c r="K962" s="191"/>
      <c r="L962" s="191"/>
    </row>
    <row r="963" spans="1:12">
      <c r="A963" s="163"/>
      <c r="B963" s="163"/>
      <c r="C963" s="163"/>
      <c r="D963" s="163"/>
      <c r="E963" s="163"/>
      <c r="F963" s="163"/>
      <c r="G963" s="163"/>
      <c r="H963" s="163"/>
      <c r="I963" s="163"/>
      <c r="J963" s="192"/>
      <c r="K963" s="191"/>
      <c r="L963" s="191"/>
    </row>
    <row r="964" spans="1:12">
      <c r="A964" s="163"/>
      <c r="B964" s="163"/>
      <c r="C964" s="163"/>
      <c r="D964" s="163"/>
      <c r="E964" s="163"/>
      <c r="F964" s="163"/>
      <c r="G964" s="163"/>
      <c r="H964" s="163"/>
      <c r="I964" s="163"/>
      <c r="J964" s="192"/>
      <c r="K964" s="191"/>
      <c r="L964" s="191"/>
    </row>
    <row r="965" spans="1:12">
      <c r="A965" s="163"/>
      <c r="B965" s="163"/>
      <c r="C965" s="163"/>
      <c r="D965" s="163"/>
      <c r="E965" s="163"/>
      <c r="F965" s="163"/>
      <c r="G965" s="163"/>
      <c r="H965" s="163"/>
      <c r="I965" s="163"/>
      <c r="J965" s="192"/>
      <c r="K965" s="191"/>
      <c r="L965" s="191"/>
    </row>
    <row r="966" spans="1:12">
      <c r="A966" s="163"/>
      <c r="B966" s="163"/>
      <c r="C966" s="163"/>
      <c r="D966" s="163"/>
      <c r="E966" s="163"/>
      <c r="F966" s="163"/>
      <c r="G966" s="163"/>
      <c r="H966" s="163"/>
      <c r="I966" s="163"/>
      <c r="J966" s="192"/>
      <c r="K966" s="191"/>
      <c r="L966" s="191"/>
    </row>
    <row r="967" spans="1:12">
      <c r="A967" s="163"/>
      <c r="B967" s="163"/>
      <c r="C967" s="163"/>
      <c r="D967" s="163"/>
      <c r="E967" s="163"/>
      <c r="F967" s="163"/>
      <c r="G967" s="163"/>
      <c r="H967" s="163"/>
      <c r="I967" s="163"/>
      <c r="J967" s="192"/>
      <c r="K967" s="191"/>
      <c r="L967" s="191"/>
    </row>
    <row r="968" spans="1:12">
      <c r="A968" s="163"/>
      <c r="B968" s="163"/>
      <c r="C968" s="163"/>
      <c r="D968" s="163"/>
      <c r="E968" s="163"/>
      <c r="F968" s="163"/>
      <c r="G968" s="163"/>
      <c r="H968" s="163"/>
      <c r="I968" s="163"/>
      <c r="J968" s="192"/>
      <c r="K968" s="191"/>
      <c r="L968" s="191"/>
    </row>
    <row r="969" spans="1:12">
      <c r="A969" s="163"/>
      <c r="B969" s="163"/>
      <c r="C969" s="163"/>
      <c r="D969" s="163"/>
      <c r="E969" s="163"/>
      <c r="F969" s="163"/>
      <c r="G969" s="163"/>
      <c r="H969" s="163"/>
      <c r="I969" s="163"/>
      <c r="J969" s="192"/>
      <c r="K969" s="191"/>
      <c r="L969" s="191"/>
    </row>
    <row r="970" spans="1:12">
      <c r="A970" s="163"/>
      <c r="B970" s="163"/>
      <c r="C970" s="163"/>
      <c r="D970" s="163"/>
      <c r="E970" s="163"/>
      <c r="F970" s="163"/>
      <c r="G970" s="163"/>
      <c r="H970" s="163"/>
      <c r="I970" s="163"/>
      <c r="J970" s="192"/>
      <c r="K970" s="191"/>
      <c r="L970" s="191"/>
    </row>
    <row r="971" spans="1:12">
      <c r="A971" s="163"/>
      <c r="B971" s="163"/>
      <c r="C971" s="163"/>
      <c r="D971" s="163"/>
      <c r="E971" s="163"/>
      <c r="F971" s="163"/>
      <c r="G971" s="163"/>
      <c r="H971" s="163"/>
      <c r="I971" s="163"/>
      <c r="J971" s="192"/>
      <c r="K971" s="191"/>
      <c r="L971" s="191"/>
    </row>
    <row r="972" spans="1:12">
      <c r="A972" s="163"/>
      <c r="B972" s="163"/>
      <c r="C972" s="163"/>
      <c r="D972" s="163"/>
      <c r="E972" s="163"/>
      <c r="F972" s="163"/>
      <c r="G972" s="163"/>
      <c r="H972" s="163"/>
      <c r="I972" s="163"/>
      <c r="J972" s="192"/>
      <c r="K972" s="191"/>
      <c r="L972" s="191"/>
    </row>
    <row r="973" spans="1:12">
      <c r="A973" s="163"/>
      <c r="B973" s="163"/>
      <c r="C973" s="163"/>
      <c r="D973" s="163"/>
      <c r="E973" s="163"/>
      <c r="F973" s="163"/>
      <c r="G973" s="163"/>
      <c r="H973" s="163"/>
      <c r="I973" s="163"/>
      <c r="J973" s="192"/>
      <c r="K973" s="191"/>
      <c r="L973" s="191"/>
    </row>
    <row r="974" spans="1:12">
      <c r="A974" s="163"/>
      <c r="B974" s="163"/>
      <c r="C974" s="163"/>
      <c r="D974" s="163"/>
      <c r="E974" s="163"/>
      <c r="F974" s="163"/>
      <c r="G974" s="163"/>
      <c r="H974" s="163"/>
      <c r="I974" s="163"/>
      <c r="J974" s="192"/>
      <c r="K974" s="191"/>
      <c r="L974" s="191"/>
    </row>
    <row r="975" spans="1:12">
      <c r="A975" s="163"/>
      <c r="B975" s="163"/>
      <c r="C975" s="163"/>
      <c r="D975" s="163"/>
      <c r="E975" s="163"/>
      <c r="F975" s="163"/>
      <c r="G975" s="163"/>
      <c r="H975" s="163"/>
      <c r="I975" s="163"/>
      <c r="J975" s="192"/>
      <c r="K975" s="191"/>
      <c r="L975" s="191"/>
    </row>
    <row r="976" spans="1:12">
      <c r="A976" s="163"/>
      <c r="B976" s="163"/>
      <c r="C976" s="163"/>
      <c r="D976" s="163"/>
      <c r="E976" s="163"/>
      <c r="F976" s="163"/>
      <c r="G976" s="163"/>
      <c r="H976" s="163"/>
      <c r="I976" s="163"/>
      <c r="J976" s="192"/>
      <c r="K976" s="191"/>
      <c r="L976" s="191"/>
    </row>
    <row r="977" spans="1:12">
      <c r="A977" s="163"/>
      <c r="B977" s="163"/>
      <c r="C977" s="163"/>
      <c r="D977" s="163"/>
      <c r="E977" s="163"/>
      <c r="F977" s="163"/>
      <c r="G977" s="163"/>
      <c r="H977" s="163"/>
      <c r="I977" s="163"/>
      <c r="J977" s="192"/>
      <c r="K977" s="191"/>
      <c r="L977" s="191"/>
    </row>
    <row r="978" spans="1:12">
      <c r="A978" s="163"/>
      <c r="B978" s="163"/>
      <c r="C978" s="163"/>
      <c r="D978" s="163"/>
      <c r="E978" s="163"/>
      <c r="F978" s="163"/>
      <c r="G978" s="163"/>
      <c r="H978" s="163"/>
      <c r="I978" s="163"/>
      <c r="J978" s="192"/>
      <c r="K978" s="191"/>
      <c r="L978" s="191"/>
    </row>
    <row r="979" spans="1:12">
      <c r="A979" s="163"/>
      <c r="B979" s="163"/>
      <c r="C979" s="163"/>
      <c r="D979" s="163"/>
      <c r="E979" s="163"/>
      <c r="F979" s="163"/>
      <c r="G979" s="163"/>
      <c r="H979" s="163"/>
      <c r="I979" s="163"/>
      <c r="J979" s="192"/>
      <c r="K979" s="191"/>
      <c r="L979" s="191"/>
    </row>
    <row r="980" spans="1:12">
      <c r="A980" s="163"/>
      <c r="B980" s="163"/>
      <c r="C980" s="163"/>
      <c r="D980" s="163"/>
      <c r="E980" s="163"/>
      <c r="F980" s="163"/>
      <c r="G980" s="163"/>
      <c r="H980" s="163"/>
      <c r="I980" s="163"/>
      <c r="J980" s="192"/>
      <c r="K980" s="191"/>
      <c r="L980" s="191"/>
    </row>
    <row r="981" spans="1:12">
      <c r="A981" s="163"/>
      <c r="B981" s="163"/>
      <c r="C981" s="163"/>
      <c r="D981" s="163"/>
      <c r="E981" s="163"/>
      <c r="F981" s="163"/>
      <c r="G981" s="163"/>
      <c r="H981" s="163"/>
      <c r="I981" s="163"/>
      <c r="J981" s="192"/>
      <c r="K981" s="191"/>
      <c r="L981" s="191"/>
    </row>
    <row r="982" spans="1:12">
      <c r="A982" s="163"/>
      <c r="B982" s="163"/>
      <c r="C982" s="163"/>
      <c r="D982" s="163"/>
      <c r="E982" s="163"/>
      <c r="F982" s="163"/>
      <c r="G982" s="163"/>
      <c r="H982" s="163"/>
      <c r="I982" s="163"/>
      <c r="J982" s="192"/>
      <c r="K982" s="191"/>
      <c r="L982" s="191"/>
    </row>
    <row r="983" spans="1:12">
      <c r="A983" s="163"/>
      <c r="B983" s="163"/>
      <c r="C983" s="163"/>
      <c r="D983" s="163"/>
      <c r="E983" s="163"/>
      <c r="F983" s="163"/>
      <c r="G983" s="163"/>
      <c r="H983" s="163"/>
      <c r="I983" s="163"/>
      <c r="J983" s="192"/>
      <c r="K983" s="191"/>
      <c r="L983" s="191"/>
    </row>
    <row r="984" spans="1:12">
      <c r="A984" s="163"/>
      <c r="B984" s="163"/>
      <c r="C984" s="163"/>
      <c r="D984" s="163"/>
      <c r="E984" s="163"/>
      <c r="F984" s="163"/>
      <c r="G984" s="163"/>
      <c r="H984" s="163"/>
      <c r="I984" s="163"/>
      <c r="J984" s="192"/>
      <c r="K984" s="191"/>
      <c r="L984" s="191"/>
    </row>
    <row r="985" spans="1:12">
      <c r="A985" s="163"/>
      <c r="B985" s="163"/>
      <c r="C985" s="163"/>
      <c r="D985" s="163"/>
      <c r="E985" s="163"/>
      <c r="F985" s="163"/>
      <c r="G985" s="163"/>
      <c r="H985" s="163"/>
      <c r="I985" s="163"/>
      <c r="J985" s="192"/>
      <c r="K985" s="191"/>
      <c r="L985" s="191"/>
    </row>
    <row r="986" spans="1:12">
      <c r="A986" s="163"/>
      <c r="B986" s="163"/>
      <c r="C986" s="163"/>
      <c r="D986" s="163"/>
      <c r="E986" s="163"/>
      <c r="F986" s="163"/>
      <c r="G986" s="163"/>
      <c r="H986" s="163"/>
      <c r="I986" s="163"/>
      <c r="J986" s="192"/>
      <c r="K986" s="191"/>
      <c r="L986" s="191"/>
    </row>
    <row r="987" spans="1:12">
      <c r="A987" s="163"/>
      <c r="B987" s="163"/>
      <c r="C987" s="163"/>
      <c r="D987" s="163"/>
      <c r="E987" s="163"/>
      <c r="F987" s="163"/>
      <c r="G987" s="163"/>
      <c r="H987" s="163"/>
      <c r="I987" s="163"/>
      <c r="J987" s="192"/>
      <c r="K987" s="191"/>
      <c r="L987" s="191"/>
    </row>
    <row r="988" spans="1:12">
      <c r="A988" s="163"/>
      <c r="B988" s="163"/>
      <c r="C988" s="163"/>
      <c r="D988" s="163"/>
      <c r="E988" s="163"/>
      <c r="F988" s="163"/>
      <c r="G988" s="163"/>
      <c r="H988" s="163"/>
      <c r="I988" s="163"/>
      <c r="J988" s="192"/>
      <c r="K988" s="191"/>
      <c r="L988" s="191"/>
    </row>
    <row r="989" spans="1:12">
      <c r="A989" s="163"/>
      <c r="B989" s="163"/>
      <c r="C989" s="163"/>
      <c r="D989" s="163"/>
      <c r="E989" s="163"/>
      <c r="F989" s="163"/>
      <c r="G989" s="163"/>
      <c r="H989" s="163"/>
      <c r="I989" s="163"/>
      <c r="J989" s="192"/>
      <c r="K989" s="191"/>
      <c r="L989" s="191"/>
    </row>
    <row r="990" spans="1:12">
      <c r="A990" s="163"/>
      <c r="B990" s="163"/>
      <c r="C990" s="163"/>
      <c r="D990" s="163"/>
      <c r="E990" s="163"/>
      <c r="F990" s="163"/>
      <c r="G990" s="163"/>
      <c r="H990" s="163"/>
      <c r="I990" s="163"/>
      <c r="J990" s="192"/>
      <c r="K990" s="191"/>
      <c r="L990" s="191"/>
    </row>
    <row r="991" spans="1:12">
      <c r="A991" s="163"/>
      <c r="B991" s="163"/>
      <c r="C991" s="163"/>
      <c r="D991" s="163"/>
      <c r="E991" s="163"/>
      <c r="F991" s="163"/>
      <c r="G991" s="163"/>
      <c r="H991" s="163"/>
      <c r="I991" s="163"/>
      <c r="J991" s="192"/>
      <c r="K991" s="191"/>
      <c r="L991" s="191"/>
    </row>
    <row r="992" spans="1:12">
      <c r="A992" s="163"/>
      <c r="B992" s="163"/>
      <c r="C992" s="163"/>
      <c r="D992" s="163"/>
      <c r="E992" s="163"/>
      <c r="F992" s="163"/>
      <c r="G992" s="163"/>
      <c r="H992" s="163"/>
      <c r="I992" s="163"/>
      <c r="J992" s="192"/>
      <c r="K992" s="191"/>
      <c r="L992" s="191"/>
    </row>
    <row r="993" spans="1:12">
      <c r="A993" s="163"/>
      <c r="B993" s="163"/>
      <c r="C993" s="163"/>
      <c r="D993" s="163"/>
      <c r="E993" s="163"/>
      <c r="F993" s="163"/>
      <c r="G993" s="163"/>
      <c r="H993" s="163"/>
      <c r="I993" s="163"/>
      <c r="J993" s="192"/>
      <c r="K993" s="191"/>
      <c r="L993" s="191"/>
    </row>
    <row r="994" spans="1:12">
      <c r="A994" s="163"/>
      <c r="B994" s="163"/>
      <c r="C994" s="163"/>
      <c r="D994" s="163"/>
      <c r="E994" s="163"/>
      <c r="F994" s="163"/>
      <c r="G994" s="163"/>
      <c r="H994" s="163"/>
      <c r="I994" s="163"/>
      <c r="J994" s="192"/>
      <c r="K994" s="191"/>
      <c r="L994" s="191"/>
    </row>
    <row r="995" spans="1:12">
      <c r="A995" s="163"/>
      <c r="B995" s="163"/>
      <c r="C995" s="163"/>
      <c r="D995" s="163"/>
      <c r="E995" s="163"/>
      <c r="F995" s="163"/>
      <c r="G995" s="163"/>
      <c r="H995" s="163"/>
      <c r="I995" s="163"/>
      <c r="J995" s="192"/>
      <c r="K995" s="191"/>
      <c r="L995" s="191"/>
    </row>
    <row r="996" spans="1:12">
      <c r="A996" s="163"/>
      <c r="B996" s="163"/>
      <c r="C996" s="163"/>
      <c r="D996" s="163"/>
      <c r="E996" s="163"/>
      <c r="F996" s="163"/>
      <c r="G996" s="163"/>
      <c r="H996" s="163"/>
      <c r="I996" s="163"/>
      <c r="J996" s="192"/>
      <c r="K996" s="191"/>
      <c r="L996" s="191"/>
    </row>
    <row r="997" spans="1:12">
      <c r="A997" s="163"/>
      <c r="B997" s="163"/>
      <c r="C997" s="163"/>
      <c r="D997" s="163"/>
      <c r="E997" s="163"/>
      <c r="F997" s="163"/>
      <c r="G997" s="163"/>
      <c r="H997" s="163"/>
      <c r="I997" s="163"/>
      <c r="J997" s="192"/>
      <c r="K997" s="191"/>
      <c r="L997" s="191"/>
    </row>
    <row r="998" spans="1:12">
      <c r="A998" s="163"/>
      <c r="B998" s="163"/>
      <c r="C998" s="163"/>
      <c r="D998" s="163"/>
      <c r="E998" s="163"/>
      <c r="F998" s="163"/>
      <c r="G998" s="163"/>
      <c r="H998" s="163"/>
      <c r="I998" s="163"/>
      <c r="J998" s="192"/>
      <c r="K998" s="191"/>
      <c r="L998" s="191"/>
    </row>
    <row r="999" spans="1:12">
      <c r="A999" s="163"/>
      <c r="B999" s="163"/>
      <c r="C999" s="163"/>
      <c r="D999" s="163"/>
      <c r="E999" s="163"/>
      <c r="F999" s="163"/>
      <c r="G999" s="163"/>
      <c r="H999" s="163"/>
      <c r="I999" s="163"/>
      <c r="J999" s="192"/>
      <c r="K999" s="191"/>
      <c r="L999" s="191"/>
    </row>
    <row r="1000" spans="1:12">
      <c r="A1000" s="163"/>
      <c r="B1000" s="163"/>
      <c r="C1000" s="163"/>
      <c r="D1000" s="163"/>
      <c r="E1000" s="163"/>
      <c r="F1000" s="163"/>
      <c r="G1000" s="163"/>
      <c r="H1000" s="163"/>
      <c r="I1000" s="163"/>
      <c r="J1000" s="192"/>
      <c r="K1000" s="191"/>
      <c r="L1000" s="191"/>
    </row>
    <row r="1001" spans="1:12">
      <c r="A1001" s="260" t="s">
        <v>1379</v>
      </c>
      <c r="B1001" s="260"/>
      <c r="C1001" s="260"/>
      <c r="D1001" s="260"/>
      <c r="E1001" s="260"/>
      <c r="F1001" s="260"/>
      <c r="G1001" s="260"/>
      <c r="H1001" s="260"/>
      <c r="I1001" s="260"/>
      <c r="J1001" s="260"/>
      <c r="K1001" s="260"/>
      <c r="L1001" s="260"/>
    </row>
  </sheetData>
  <mergeCells count="1">
    <mergeCell ref="A1001:L100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001"/>
  <sheetViews>
    <sheetView workbookViewId="0">
      <selection activeCell="A2" sqref="A2:L9"/>
    </sheetView>
  </sheetViews>
  <sheetFormatPr defaultColWidth="8.85546875" defaultRowHeight="15"/>
  <cols>
    <col min="1" max="1" width="11.28515625" style="161" bestFit="1" customWidth="1"/>
    <col min="2" max="2" width="16.7109375" style="161" bestFit="1" customWidth="1"/>
    <col min="3" max="4" width="17.42578125" style="161" bestFit="1" customWidth="1"/>
    <col min="5" max="5" width="9.28515625" style="161" bestFit="1" customWidth="1"/>
    <col min="6" max="6" width="6" style="161" bestFit="1" customWidth="1"/>
    <col min="7" max="7" width="12.7109375" style="161" bestFit="1" customWidth="1"/>
    <col min="8" max="8" width="8.7109375" style="161" bestFit="1" customWidth="1"/>
    <col min="9" max="9" width="14.7109375" style="161" bestFit="1" customWidth="1"/>
    <col min="10" max="10" width="16.28515625" style="160" bestFit="1" customWidth="1"/>
    <col min="11" max="12" width="13.28515625" style="161" bestFit="1" customWidth="1"/>
    <col min="13" max="16384" width="8.85546875" style="161"/>
  </cols>
  <sheetData>
    <row r="1" spans="1:12" s="160" customFormat="1">
      <c r="A1" s="162" t="s">
        <v>1359</v>
      </c>
      <c r="B1" s="162" t="s">
        <v>1360</v>
      </c>
      <c r="C1" s="162" t="s">
        <v>1361</v>
      </c>
      <c r="D1" s="162" t="s">
        <v>1362</v>
      </c>
      <c r="E1" s="162" t="s">
        <v>1357</v>
      </c>
      <c r="F1" s="162" t="s">
        <v>1358</v>
      </c>
      <c r="G1" s="162" t="s">
        <v>1363</v>
      </c>
      <c r="H1" s="162" t="s">
        <v>1364</v>
      </c>
      <c r="I1" s="162" t="s">
        <v>1365</v>
      </c>
      <c r="J1" s="162" t="s">
        <v>1366</v>
      </c>
      <c r="K1" s="162" t="s">
        <v>1367</v>
      </c>
      <c r="L1" s="162" t="s">
        <v>1368</v>
      </c>
    </row>
    <row r="2" spans="1:12">
      <c r="A2" s="163"/>
      <c r="B2" s="163"/>
      <c r="C2" s="163"/>
      <c r="D2" s="163"/>
      <c r="E2" s="163"/>
      <c r="F2" s="163"/>
      <c r="G2" s="163"/>
      <c r="H2" s="163"/>
      <c r="I2" s="163"/>
      <c r="J2" s="192"/>
      <c r="K2" s="191"/>
      <c r="L2" s="191"/>
    </row>
    <row r="3" spans="1:12">
      <c r="A3" s="163"/>
      <c r="B3" s="163"/>
      <c r="C3" s="163"/>
      <c r="D3" s="163"/>
      <c r="E3" s="163"/>
      <c r="F3" s="163"/>
      <c r="G3" s="163"/>
      <c r="H3" s="163"/>
      <c r="I3" s="163"/>
      <c r="J3" s="193"/>
      <c r="K3" s="191"/>
      <c r="L3" s="191"/>
    </row>
    <row r="4" spans="1:12">
      <c r="A4" s="163"/>
      <c r="B4" s="163"/>
      <c r="C4" s="163"/>
      <c r="D4" s="163"/>
      <c r="E4" s="163"/>
      <c r="F4" s="163"/>
      <c r="G4" s="163"/>
      <c r="H4" s="163"/>
      <c r="I4" s="194"/>
      <c r="J4" s="193"/>
      <c r="K4" s="191"/>
      <c r="L4" s="191"/>
    </row>
    <row r="5" spans="1:12">
      <c r="A5" s="163"/>
      <c r="B5" s="163"/>
      <c r="C5" s="163"/>
      <c r="D5" s="163"/>
      <c r="E5" s="163"/>
      <c r="F5" s="163"/>
      <c r="G5" s="195"/>
      <c r="H5" s="163"/>
      <c r="I5" s="163"/>
      <c r="J5" s="193"/>
      <c r="K5" s="191"/>
      <c r="L5" s="196"/>
    </row>
    <row r="6" spans="1:12">
      <c r="A6" s="163"/>
      <c r="B6" s="163"/>
      <c r="C6" s="163"/>
      <c r="D6" s="163"/>
      <c r="E6" s="163"/>
      <c r="F6" s="163"/>
      <c r="G6" s="163"/>
      <c r="H6" s="163"/>
      <c r="I6" s="163"/>
      <c r="J6" s="192"/>
      <c r="K6" s="191"/>
      <c r="L6" s="191"/>
    </row>
    <row r="7" spans="1:12">
      <c r="A7" s="163"/>
      <c r="B7" s="163"/>
      <c r="C7" s="163"/>
      <c r="D7" s="163"/>
      <c r="E7" s="163"/>
      <c r="F7" s="163"/>
      <c r="G7" s="163"/>
      <c r="H7" s="163"/>
      <c r="I7" s="163"/>
      <c r="J7" s="192"/>
      <c r="K7" s="191"/>
      <c r="L7" s="191"/>
    </row>
    <row r="8" spans="1:12">
      <c r="A8" s="163"/>
      <c r="B8" s="163"/>
      <c r="C8" s="163"/>
      <c r="D8" s="163"/>
      <c r="E8" s="163"/>
      <c r="F8" s="163"/>
      <c r="G8" s="163"/>
      <c r="H8" s="163"/>
      <c r="I8" s="163"/>
      <c r="J8" s="193"/>
      <c r="K8" s="191"/>
      <c r="L8" s="191"/>
    </row>
    <row r="9" spans="1:12">
      <c r="A9" s="163"/>
      <c r="B9" s="163"/>
      <c r="C9" s="163"/>
      <c r="D9" s="163"/>
      <c r="E9" s="163"/>
      <c r="F9" s="163"/>
      <c r="G9" s="163"/>
      <c r="H9" s="163"/>
      <c r="I9" s="163"/>
      <c r="J9" s="193"/>
      <c r="K9" s="191"/>
      <c r="L9" s="191"/>
    </row>
    <row r="10" spans="1:12">
      <c r="A10" s="163"/>
      <c r="B10" s="163"/>
      <c r="C10" s="163"/>
      <c r="D10" s="163"/>
      <c r="E10" s="163"/>
      <c r="F10" s="163"/>
      <c r="G10" s="163"/>
      <c r="H10" s="163"/>
      <c r="I10" s="163"/>
      <c r="J10" s="192"/>
      <c r="K10" s="191"/>
      <c r="L10" s="191"/>
    </row>
    <row r="11" spans="1:12">
      <c r="A11" s="163"/>
      <c r="B11" s="163"/>
      <c r="C11" s="163"/>
      <c r="D11" s="163"/>
      <c r="E11" s="163"/>
      <c r="F11" s="163"/>
      <c r="G11" s="163"/>
      <c r="H11" s="163"/>
      <c r="I11" s="163"/>
      <c r="J11" s="192"/>
      <c r="K11" s="191"/>
      <c r="L11" s="191"/>
    </row>
    <row r="12" spans="1:12">
      <c r="A12" s="163"/>
      <c r="B12" s="163"/>
      <c r="C12" s="163"/>
      <c r="D12" s="163"/>
      <c r="E12" s="163"/>
      <c r="F12" s="163"/>
      <c r="G12" s="163"/>
      <c r="H12" s="163"/>
      <c r="I12" s="163"/>
      <c r="J12" s="192"/>
      <c r="K12" s="191"/>
      <c r="L12" s="191"/>
    </row>
    <row r="13" spans="1:12">
      <c r="A13" s="163"/>
      <c r="B13" s="163"/>
      <c r="C13" s="163"/>
      <c r="D13" s="163"/>
      <c r="E13" s="163"/>
      <c r="F13" s="163"/>
      <c r="G13" s="163"/>
      <c r="H13" s="163"/>
      <c r="I13" s="163"/>
      <c r="J13" s="192"/>
      <c r="K13" s="191"/>
      <c r="L13" s="191"/>
    </row>
    <row r="14" spans="1:12">
      <c r="A14" s="163"/>
      <c r="B14" s="163"/>
      <c r="C14" s="163"/>
      <c r="D14" s="163"/>
      <c r="E14" s="163"/>
      <c r="F14" s="163"/>
      <c r="G14" s="163"/>
      <c r="H14" s="163"/>
      <c r="I14" s="163"/>
      <c r="J14" s="192"/>
      <c r="K14" s="191"/>
      <c r="L14" s="191"/>
    </row>
    <row r="15" spans="1:12">
      <c r="A15" s="163"/>
      <c r="B15" s="163"/>
      <c r="C15" s="163"/>
      <c r="D15" s="163"/>
      <c r="E15" s="163"/>
      <c r="F15" s="163"/>
      <c r="G15" s="163"/>
      <c r="H15" s="163"/>
      <c r="I15" s="163"/>
      <c r="J15" s="192"/>
      <c r="K15" s="191"/>
      <c r="L15" s="191"/>
    </row>
    <row r="16" spans="1:12">
      <c r="A16" s="163"/>
      <c r="B16" s="163"/>
      <c r="C16" s="163"/>
      <c r="D16" s="163"/>
      <c r="E16" s="163"/>
      <c r="F16" s="163"/>
      <c r="G16" s="163"/>
      <c r="H16" s="163"/>
      <c r="I16" s="163"/>
      <c r="J16" s="192"/>
      <c r="K16" s="191"/>
      <c r="L16" s="191"/>
    </row>
    <row r="17" spans="1:12">
      <c r="A17" s="163"/>
      <c r="B17" s="163"/>
      <c r="C17" s="163"/>
      <c r="D17" s="163"/>
      <c r="E17" s="163"/>
      <c r="F17" s="163"/>
      <c r="G17" s="163"/>
      <c r="H17" s="163"/>
      <c r="I17" s="163"/>
      <c r="J17" s="192"/>
      <c r="K17" s="191"/>
      <c r="L17" s="191"/>
    </row>
    <row r="18" spans="1:12">
      <c r="A18" s="163"/>
      <c r="B18" s="163"/>
      <c r="C18" s="163"/>
      <c r="D18" s="163"/>
      <c r="E18" s="163"/>
      <c r="F18" s="163"/>
      <c r="G18" s="163"/>
      <c r="H18" s="163"/>
      <c r="I18" s="163"/>
      <c r="J18" s="192"/>
      <c r="K18" s="191"/>
      <c r="L18" s="191"/>
    </row>
    <row r="19" spans="1:12">
      <c r="A19" s="163"/>
      <c r="B19" s="163"/>
      <c r="C19" s="163"/>
      <c r="D19" s="163"/>
      <c r="E19" s="163"/>
      <c r="F19" s="163"/>
      <c r="G19" s="163"/>
      <c r="H19" s="163"/>
      <c r="I19" s="163"/>
      <c r="J19" s="192"/>
      <c r="K19" s="191"/>
      <c r="L19" s="191"/>
    </row>
    <row r="20" spans="1:12">
      <c r="A20" s="163"/>
      <c r="B20" s="163"/>
      <c r="C20" s="163"/>
      <c r="D20" s="163"/>
      <c r="E20" s="163"/>
      <c r="F20" s="163"/>
      <c r="G20" s="163"/>
      <c r="H20" s="163"/>
      <c r="I20" s="163"/>
      <c r="J20" s="192"/>
      <c r="K20" s="191"/>
      <c r="L20" s="191"/>
    </row>
    <row r="21" spans="1:12">
      <c r="A21" s="163"/>
      <c r="B21" s="163"/>
      <c r="C21" s="163"/>
      <c r="D21" s="163"/>
      <c r="E21" s="163"/>
      <c r="F21" s="163"/>
      <c r="G21" s="163"/>
      <c r="H21" s="163"/>
      <c r="I21" s="163"/>
      <c r="J21" s="192"/>
      <c r="K21" s="191"/>
      <c r="L21" s="191"/>
    </row>
    <row r="22" spans="1:12">
      <c r="A22" s="163"/>
      <c r="B22" s="163"/>
      <c r="C22" s="163"/>
      <c r="D22" s="163"/>
      <c r="E22" s="163"/>
      <c r="F22" s="163"/>
      <c r="G22" s="163"/>
      <c r="H22" s="163"/>
      <c r="I22" s="163"/>
      <c r="J22" s="192"/>
      <c r="K22" s="191"/>
      <c r="L22" s="191"/>
    </row>
    <row r="23" spans="1:12">
      <c r="A23" s="163"/>
      <c r="B23" s="163"/>
      <c r="C23" s="163"/>
      <c r="D23" s="163"/>
      <c r="E23" s="163"/>
      <c r="F23" s="163"/>
      <c r="G23" s="163"/>
      <c r="H23" s="163"/>
      <c r="I23" s="163"/>
      <c r="J23" s="192"/>
      <c r="K23" s="191"/>
      <c r="L23" s="191"/>
    </row>
    <row r="24" spans="1:12">
      <c r="A24" s="163"/>
      <c r="B24" s="163"/>
      <c r="C24" s="163"/>
      <c r="D24" s="163"/>
      <c r="E24" s="163"/>
      <c r="F24" s="163"/>
      <c r="G24" s="163"/>
      <c r="H24" s="163"/>
      <c r="I24" s="163"/>
      <c r="J24" s="192"/>
      <c r="K24" s="191"/>
      <c r="L24" s="191"/>
    </row>
    <row r="25" spans="1:12">
      <c r="A25" s="163"/>
      <c r="B25" s="163"/>
      <c r="C25" s="163"/>
      <c r="D25" s="163"/>
      <c r="E25" s="163"/>
      <c r="F25" s="163"/>
      <c r="G25" s="163"/>
      <c r="H25" s="163"/>
      <c r="I25" s="163"/>
      <c r="J25" s="192"/>
      <c r="K25" s="191"/>
      <c r="L25" s="191"/>
    </row>
    <row r="26" spans="1:12">
      <c r="A26" s="163"/>
      <c r="B26" s="163"/>
      <c r="C26" s="163"/>
      <c r="D26" s="163"/>
      <c r="E26" s="163"/>
      <c r="F26" s="163"/>
      <c r="G26" s="163"/>
      <c r="H26" s="163"/>
      <c r="I26" s="163"/>
      <c r="J26" s="192"/>
      <c r="K26" s="191"/>
      <c r="L26" s="191"/>
    </row>
    <row r="27" spans="1:12">
      <c r="A27" s="163"/>
      <c r="B27" s="163"/>
      <c r="C27" s="163"/>
      <c r="D27" s="163"/>
      <c r="E27" s="163"/>
      <c r="F27" s="163"/>
      <c r="G27" s="163"/>
      <c r="H27" s="163"/>
      <c r="I27" s="163"/>
      <c r="J27" s="192"/>
      <c r="K27" s="191"/>
      <c r="L27" s="191"/>
    </row>
    <row r="28" spans="1:12">
      <c r="A28" s="163"/>
      <c r="B28" s="163"/>
      <c r="C28" s="163"/>
      <c r="D28" s="163"/>
      <c r="E28" s="163"/>
      <c r="F28" s="163"/>
      <c r="G28" s="163"/>
      <c r="H28" s="163"/>
      <c r="I28" s="163"/>
      <c r="J28" s="192"/>
      <c r="K28" s="191"/>
      <c r="L28" s="191"/>
    </row>
    <row r="29" spans="1:12">
      <c r="A29" s="163"/>
      <c r="B29" s="163"/>
      <c r="C29" s="163"/>
      <c r="D29" s="163"/>
      <c r="E29" s="163"/>
      <c r="F29" s="163"/>
      <c r="G29" s="163"/>
      <c r="H29" s="163"/>
      <c r="I29" s="163"/>
      <c r="J29" s="192"/>
      <c r="K29" s="191"/>
      <c r="L29" s="191"/>
    </row>
    <row r="30" spans="1:12">
      <c r="A30" s="163"/>
      <c r="B30" s="163"/>
      <c r="C30" s="163"/>
      <c r="D30" s="163"/>
      <c r="E30" s="163"/>
      <c r="F30" s="163"/>
      <c r="G30" s="163"/>
      <c r="H30" s="163"/>
      <c r="I30" s="163"/>
      <c r="J30" s="192"/>
      <c r="K30" s="191"/>
      <c r="L30" s="191"/>
    </row>
    <row r="31" spans="1:12">
      <c r="A31" s="163"/>
      <c r="B31" s="163"/>
      <c r="C31" s="163"/>
      <c r="D31" s="163"/>
      <c r="E31" s="163"/>
      <c r="F31" s="163"/>
      <c r="G31" s="163"/>
      <c r="H31" s="163"/>
      <c r="I31" s="163"/>
      <c r="J31" s="192"/>
      <c r="K31" s="191"/>
      <c r="L31" s="191"/>
    </row>
    <row r="32" spans="1:12">
      <c r="A32" s="163"/>
      <c r="B32" s="163"/>
      <c r="C32" s="163"/>
      <c r="D32" s="163"/>
      <c r="E32" s="163"/>
      <c r="F32" s="163"/>
      <c r="G32" s="163"/>
      <c r="H32" s="163"/>
      <c r="I32" s="163"/>
      <c r="J32" s="192"/>
      <c r="K32" s="191"/>
      <c r="L32" s="191"/>
    </row>
    <row r="33" spans="1:12">
      <c r="A33" s="163"/>
      <c r="B33" s="163"/>
      <c r="C33" s="163"/>
      <c r="D33" s="163"/>
      <c r="E33" s="163"/>
      <c r="F33" s="163"/>
      <c r="G33" s="163"/>
      <c r="H33" s="163"/>
      <c r="I33" s="163"/>
      <c r="J33" s="192"/>
      <c r="K33" s="191"/>
      <c r="L33" s="191"/>
    </row>
    <row r="34" spans="1:12">
      <c r="A34" s="163"/>
      <c r="B34" s="163"/>
      <c r="C34" s="163"/>
      <c r="D34" s="163"/>
      <c r="E34" s="163"/>
      <c r="F34" s="163"/>
      <c r="G34" s="163"/>
      <c r="H34" s="163"/>
      <c r="I34" s="163"/>
      <c r="J34" s="192"/>
      <c r="K34" s="191"/>
      <c r="L34" s="191"/>
    </row>
    <row r="35" spans="1:12">
      <c r="A35" s="163"/>
      <c r="B35" s="163"/>
      <c r="C35" s="163"/>
      <c r="D35" s="163"/>
      <c r="E35" s="163"/>
      <c r="F35" s="163"/>
      <c r="G35" s="163"/>
      <c r="H35" s="163"/>
      <c r="I35" s="163"/>
      <c r="J35" s="192"/>
      <c r="K35" s="191"/>
      <c r="L35" s="191"/>
    </row>
    <row r="36" spans="1:12">
      <c r="A36" s="163"/>
      <c r="B36" s="163"/>
      <c r="C36" s="163"/>
      <c r="D36" s="163"/>
      <c r="E36" s="163"/>
      <c r="F36" s="163"/>
      <c r="G36" s="163"/>
      <c r="H36" s="163"/>
      <c r="I36" s="163"/>
      <c r="J36" s="192"/>
      <c r="K36" s="191"/>
      <c r="L36" s="191"/>
    </row>
    <row r="37" spans="1:12">
      <c r="A37" s="163"/>
      <c r="B37" s="163"/>
      <c r="C37" s="163"/>
      <c r="D37" s="163"/>
      <c r="E37" s="163"/>
      <c r="F37" s="163"/>
      <c r="G37" s="163"/>
      <c r="H37" s="163"/>
      <c r="I37" s="163"/>
      <c r="J37" s="192"/>
      <c r="K37" s="191"/>
      <c r="L37" s="191"/>
    </row>
    <row r="38" spans="1:12">
      <c r="A38" s="163"/>
      <c r="B38" s="163"/>
      <c r="C38" s="163"/>
      <c r="D38" s="163"/>
      <c r="E38" s="163"/>
      <c r="F38" s="163"/>
      <c r="G38" s="163"/>
      <c r="H38" s="163"/>
      <c r="I38" s="163"/>
      <c r="J38" s="192"/>
      <c r="K38" s="191"/>
      <c r="L38" s="191"/>
    </row>
    <row r="39" spans="1:12">
      <c r="A39" s="163"/>
      <c r="B39" s="163"/>
      <c r="C39" s="163"/>
      <c r="D39" s="163"/>
      <c r="E39" s="163"/>
      <c r="F39" s="163"/>
      <c r="G39" s="163"/>
      <c r="H39" s="163"/>
      <c r="I39" s="163"/>
      <c r="J39" s="192"/>
      <c r="K39" s="191"/>
      <c r="L39" s="191"/>
    </row>
    <row r="40" spans="1:12">
      <c r="A40" s="163"/>
      <c r="B40" s="163"/>
      <c r="C40" s="163"/>
      <c r="D40" s="163"/>
      <c r="E40" s="163"/>
      <c r="F40" s="163"/>
      <c r="G40" s="163"/>
      <c r="H40" s="163"/>
      <c r="I40" s="163"/>
      <c r="J40" s="192"/>
      <c r="K40" s="191"/>
      <c r="L40" s="191"/>
    </row>
    <row r="41" spans="1:12">
      <c r="A41" s="163"/>
      <c r="B41" s="163"/>
      <c r="C41" s="163"/>
      <c r="D41" s="163"/>
      <c r="E41" s="163"/>
      <c r="F41" s="163"/>
      <c r="G41" s="163"/>
      <c r="H41" s="163"/>
      <c r="I41" s="163"/>
      <c r="J41" s="192"/>
      <c r="K41" s="191"/>
      <c r="L41" s="191"/>
    </row>
    <row r="42" spans="1:12">
      <c r="A42" s="163"/>
      <c r="B42" s="163"/>
      <c r="C42" s="163"/>
      <c r="D42" s="163"/>
      <c r="E42" s="163"/>
      <c r="F42" s="163"/>
      <c r="G42" s="163"/>
      <c r="H42" s="163"/>
      <c r="I42" s="163"/>
      <c r="J42" s="192"/>
      <c r="K42" s="191"/>
      <c r="L42" s="191"/>
    </row>
    <row r="43" spans="1:12">
      <c r="A43" s="163"/>
      <c r="B43" s="163"/>
      <c r="C43" s="163"/>
      <c r="D43" s="163"/>
      <c r="E43" s="163"/>
      <c r="F43" s="163"/>
      <c r="G43" s="163"/>
      <c r="H43" s="163"/>
      <c r="I43" s="163"/>
      <c r="J43" s="192"/>
      <c r="K43" s="191"/>
      <c r="L43" s="191"/>
    </row>
    <row r="44" spans="1:12">
      <c r="A44" s="163"/>
      <c r="B44" s="163"/>
      <c r="C44" s="163"/>
      <c r="D44" s="163"/>
      <c r="E44" s="163"/>
      <c r="F44" s="163"/>
      <c r="G44" s="163"/>
      <c r="H44" s="163"/>
      <c r="I44" s="163"/>
      <c r="J44" s="192"/>
      <c r="K44" s="191"/>
      <c r="L44" s="191"/>
    </row>
    <row r="45" spans="1:12">
      <c r="A45" s="163"/>
      <c r="B45" s="163"/>
      <c r="C45" s="163"/>
      <c r="D45" s="163"/>
      <c r="E45" s="163"/>
      <c r="F45" s="163"/>
      <c r="G45" s="163"/>
      <c r="H45" s="163"/>
      <c r="I45" s="163"/>
      <c r="J45" s="192"/>
      <c r="K45" s="191"/>
      <c r="L45" s="191"/>
    </row>
    <row r="46" spans="1:12">
      <c r="A46" s="163"/>
      <c r="B46" s="163"/>
      <c r="C46" s="163"/>
      <c r="D46" s="163"/>
      <c r="E46" s="163"/>
      <c r="F46" s="163"/>
      <c r="G46" s="163"/>
      <c r="H46" s="163"/>
      <c r="I46" s="163"/>
      <c r="J46" s="192"/>
      <c r="K46" s="191"/>
      <c r="L46" s="191"/>
    </row>
    <row r="47" spans="1:12">
      <c r="A47" s="163"/>
      <c r="B47" s="163"/>
      <c r="C47" s="163"/>
      <c r="D47" s="163"/>
      <c r="E47" s="163"/>
      <c r="F47" s="163"/>
      <c r="G47" s="163"/>
      <c r="H47" s="163"/>
      <c r="I47" s="163"/>
      <c r="J47" s="192"/>
      <c r="K47" s="191"/>
      <c r="L47" s="191"/>
    </row>
    <row r="48" spans="1:12">
      <c r="A48" s="163"/>
      <c r="B48" s="163"/>
      <c r="C48" s="163"/>
      <c r="D48" s="163"/>
      <c r="E48" s="163"/>
      <c r="F48" s="163"/>
      <c r="G48" s="163"/>
      <c r="H48" s="163"/>
      <c r="I48" s="163"/>
      <c r="J48" s="192"/>
      <c r="K48" s="191"/>
      <c r="L48" s="191"/>
    </row>
    <row r="49" spans="1:12">
      <c r="A49" s="163"/>
      <c r="B49" s="163"/>
      <c r="C49" s="163"/>
      <c r="D49" s="163"/>
      <c r="E49" s="163"/>
      <c r="F49" s="163"/>
      <c r="G49" s="163"/>
      <c r="H49" s="163"/>
      <c r="I49" s="163"/>
      <c r="J49" s="192"/>
      <c r="K49" s="191"/>
      <c r="L49" s="191"/>
    </row>
    <row r="50" spans="1:12">
      <c r="A50" s="163"/>
      <c r="B50" s="163"/>
      <c r="C50" s="163"/>
      <c r="D50" s="163"/>
      <c r="E50" s="163"/>
      <c r="F50" s="163"/>
      <c r="G50" s="163"/>
      <c r="H50" s="163"/>
      <c r="I50" s="163"/>
      <c r="J50" s="192"/>
      <c r="K50" s="191"/>
      <c r="L50" s="191"/>
    </row>
    <row r="51" spans="1:12">
      <c r="A51" s="163"/>
      <c r="B51" s="163"/>
      <c r="C51" s="163"/>
      <c r="D51" s="163"/>
      <c r="E51" s="163"/>
      <c r="F51" s="163"/>
      <c r="G51" s="163"/>
      <c r="H51" s="163"/>
      <c r="I51" s="163"/>
      <c r="J51" s="192"/>
      <c r="K51" s="191"/>
      <c r="L51" s="191"/>
    </row>
    <row r="52" spans="1:12">
      <c r="A52" s="163"/>
      <c r="B52" s="163"/>
      <c r="C52" s="163"/>
      <c r="D52" s="163"/>
      <c r="E52" s="163"/>
      <c r="F52" s="163"/>
      <c r="G52" s="163"/>
      <c r="H52" s="163"/>
      <c r="I52" s="163"/>
      <c r="J52" s="192"/>
      <c r="K52" s="191"/>
      <c r="L52" s="191"/>
    </row>
    <row r="53" spans="1:12">
      <c r="A53" s="163"/>
      <c r="B53" s="163"/>
      <c r="C53" s="163"/>
      <c r="D53" s="163"/>
      <c r="E53" s="163"/>
      <c r="F53" s="163"/>
      <c r="G53" s="163"/>
      <c r="H53" s="163"/>
      <c r="I53" s="163"/>
      <c r="J53" s="192"/>
      <c r="K53" s="191"/>
      <c r="L53" s="191"/>
    </row>
    <row r="54" spans="1:12">
      <c r="A54" s="163"/>
      <c r="B54" s="163"/>
      <c r="C54" s="163"/>
      <c r="D54" s="163"/>
      <c r="E54" s="163"/>
      <c r="F54" s="163"/>
      <c r="G54" s="163"/>
      <c r="H54" s="163"/>
      <c r="I54" s="163"/>
      <c r="J54" s="192"/>
      <c r="K54" s="191"/>
      <c r="L54" s="191"/>
    </row>
    <row r="55" spans="1:12">
      <c r="A55" s="163"/>
      <c r="B55" s="163"/>
      <c r="C55" s="163"/>
      <c r="D55" s="163"/>
      <c r="E55" s="163"/>
      <c r="F55" s="163"/>
      <c r="G55" s="163"/>
      <c r="H55" s="163"/>
      <c r="I55" s="163"/>
      <c r="J55" s="192"/>
      <c r="K55" s="191"/>
      <c r="L55" s="191"/>
    </row>
    <row r="56" spans="1:12">
      <c r="A56" s="163"/>
      <c r="B56" s="163"/>
      <c r="C56" s="163"/>
      <c r="D56" s="163"/>
      <c r="E56" s="163"/>
      <c r="F56" s="163"/>
      <c r="G56" s="163"/>
      <c r="H56" s="163"/>
      <c r="I56" s="163"/>
      <c r="J56" s="192"/>
      <c r="K56" s="191"/>
      <c r="L56" s="191"/>
    </row>
    <row r="57" spans="1:12">
      <c r="A57" s="163"/>
      <c r="B57" s="163"/>
      <c r="C57" s="163"/>
      <c r="D57" s="163"/>
      <c r="E57" s="163"/>
      <c r="F57" s="163"/>
      <c r="G57" s="163"/>
      <c r="H57" s="163"/>
      <c r="I57" s="163"/>
      <c r="J57" s="192"/>
      <c r="K57" s="191"/>
      <c r="L57" s="191"/>
    </row>
    <row r="58" spans="1:12">
      <c r="A58" s="163"/>
      <c r="B58" s="163"/>
      <c r="C58" s="163"/>
      <c r="D58" s="163"/>
      <c r="E58" s="163"/>
      <c r="F58" s="163"/>
      <c r="G58" s="163"/>
      <c r="H58" s="163"/>
      <c r="I58" s="163"/>
      <c r="J58" s="192"/>
      <c r="K58" s="191"/>
      <c r="L58" s="191"/>
    </row>
    <row r="59" spans="1:12">
      <c r="A59" s="163"/>
      <c r="B59" s="163"/>
      <c r="C59" s="163"/>
      <c r="D59" s="163"/>
      <c r="E59" s="163"/>
      <c r="F59" s="163"/>
      <c r="G59" s="163"/>
      <c r="H59" s="163"/>
      <c r="I59" s="163"/>
      <c r="J59" s="192"/>
      <c r="K59" s="191"/>
      <c r="L59" s="191"/>
    </row>
    <row r="60" spans="1:12">
      <c r="A60" s="163"/>
      <c r="B60" s="163"/>
      <c r="C60" s="163"/>
      <c r="D60" s="163"/>
      <c r="E60" s="163"/>
      <c r="F60" s="163"/>
      <c r="G60" s="163"/>
      <c r="H60" s="163"/>
      <c r="I60" s="163"/>
      <c r="J60" s="192"/>
      <c r="K60" s="191"/>
      <c r="L60" s="191"/>
    </row>
    <row r="61" spans="1:12">
      <c r="A61" s="163"/>
      <c r="B61" s="163"/>
      <c r="C61" s="163"/>
      <c r="D61" s="163"/>
      <c r="E61" s="163"/>
      <c r="F61" s="163"/>
      <c r="G61" s="163"/>
      <c r="H61" s="163"/>
      <c r="I61" s="163"/>
      <c r="J61" s="192"/>
      <c r="K61" s="191"/>
      <c r="L61" s="191"/>
    </row>
    <row r="62" spans="1:12">
      <c r="A62" s="163"/>
      <c r="B62" s="163"/>
      <c r="C62" s="163"/>
      <c r="D62" s="163"/>
      <c r="E62" s="163"/>
      <c r="F62" s="163"/>
      <c r="G62" s="163"/>
      <c r="H62" s="163"/>
      <c r="I62" s="163"/>
      <c r="J62" s="192"/>
      <c r="K62" s="191"/>
      <c r="L62" s="191"/>
    </row>
    <row r="63" spans="1:12">
      <c r="A63" s="163"/>
      <c r="B63" s="163"/>
      <c r="C63" s="163"/>
      <c r="D63" s="163"/>
      <c r="E63" s="163"/>
      <c r="F63" s="163"/>
      <c r="G63" s="163"/>
      <c r="H63" s="163"/>
      <c r="I63" s="163"/>
      <c r="J63" s="192"/>
      <c r="K63" s="191"/>
      <c r="L63" s="191"/>
    </row>
    <row r="64" spans="1:12">
      <c r="A64" s="163"/>
      <c r="B64" s="163"/>
      <c r="C64" s="163"/>
      <c r="D64" s="163"/>
      <c r="E64" s="163"/>
      <c r="F64" s="163"/>
      <c r="G64" s="163"/>
      <c r="H64" s="163"/>
      <c r="I64" s="163"/>
      <c r="J64" s="192"/>
      <c r="K64" s="191"/>
      <c r="L64" s="191"/>
    </row>
    <row r="65" spans="1:12">
      <c r="A65" s="163"/>
      <c r="B65" s="163"/>
      <c r="C65" s="163"/>
      <c r="D65" s="163"/>
      <c r="E65" s="163"/>
      <c r="F65" s="163"/>
      <c r="G65" s="163"/>
      <c r="H65" s="163"/>
      <c r="I65" s="163"/>
      <c r="J65" s="192"/>
      <c r="K65" s="191"/>
      <c r="L65" s="191"/>
    </row>
    <row r="66" spans="1:12">
      <c r="A66" s="163"/>
      <c r="B66" s="163"/>
      <c r="C66" s="163"/>
      <c r="D66" s="163"/>
      <c r="E66" s="163"/>
      <c r="F66" s="163"/>
      <c r="G66" s="163"/>
      <c r="H66" s="163"/>
      <c r="I66" s="163"/>
      <c r="J66" s="192"/>
      <c r="K66" s="191"/>
      <c r="L66" s="191"/>
    </row>
    <row r="67" spans="1:12">
      <c r="A67" s="163"/>
      <c r="B67" s="163"/>
      <c r="C67" s="163"/>
      <c r="D67" s="163"/>
      <c r="E67" s="163"/>
      <c r="F67" s="163"/>
      <c r="G67" s="163"/>
      <c r="H67" s="163"/>
      <c r="I67" s="163"/>
      <c r="J67" s="192"/>
      <c r="K67" s="191"/>
      <c r="L67" s="191"/>
    </row>
    <row r="68" spans="1:12">
      <c r="A68" s="163"/>
      <c r="B68" s="163"/>
      <c r="C68" s="163"/>
      <c r="D68" s="163"/>
      <c r="E68" s="163"/>
      <c r="F68" s="163"/>
      <c r="G68" s="163"/>
      <c r="H68" s="163"/>
      <c r="I68" s="163"/>
      <c r="J68" s="192"/>
      <c r="K68" s="191"/>
      <c r="L68" s="191"/>
    </row>
    <row r="69" spans="1:12">
      <c r="A69" s="163"/>
      <c r="B69" s="163"/>
      <c r="C69" s="163"/>
      <c r="D69" s="163"/>
      <c r="E69" s="163"/>
      <c r="F69" s="163"/>
      <c r="G69" s="163"/>
      <c r="H69" s="163"/>
      <c r="I69" s="163"/>
      <c r="J69" s="192"/>
      <c r="K69" s="191"/>
      <c r="L69" s="191"/>
    </row>
    <row r="70" spans="1:12">
      <c r="A70" s="163"/>
      <c r="B70" s="163"/>
      <c r="C70" s="163"/>
      <c r="D70" s="163"/>
      <c r="E70" s="163"/>
      <c r="F70" s="163"/>
      <c r="G70" s="163"/>
      <c r="H70" s="163"/>
      <c r="I70" s="163"/>
      <c r="J70" s="192"/>
      <c r="K70" s="191"/>
      <c r="L70" s="191"/>
    </row>
    <row r="71" spans="1:12">
      <c r="A71" s="163"/>
      <c r="B71" s="163"/>
      <c r="C71" s="163"/>
      <c r="D71" s="163"/>
      <c r="E71" s="163"/>
      <c r="F71" s="163"/>
      <c r="G71" s="163"/>
      <c r="H71" s="163"/>
      <c r="I71" s="163"/>
      <c r="J71" s="192"/>
      <c r="K71" s="191"/>
      <c r="L71" s="191"/>
    </row>
    <row r="72" spans="1:12">
      <c r="A72" s="163"/>
      <c r="B72" s="163"/>
      <c r="C72" s="163"/>
      <c r="D72" s="163"/>
      <c r="E72" s="163"/>
      <c r="F72" s="163"/>
      <c r="G72" s="163"/>
      <c r="H72" s="163"/>
      <c r="I72" s="163"/>
      <c r="J72" s="192"/>
      <c r="K72" s="191"/>
      <c r="L72" s="191"/>
    </row>
    <row r="73" spans="1:12">
      <c r="A73" s="163"/>
      <c r="B73" s="163"/>
      <c r="C73" s="163"/>
      <c r="D73" s="163"/>
      <c r="E73" s="163"/>
      <c r="F73" s="163"/>
      <c r="G73" s="163"/>
      <c r="H73" s="163"/>
      <c r="I73" s="163"/>
      <c r="J73" s="192"/>
      <c r="K73" s="191"/>
      <c r="L73" s="191"/>
    </row>
    <row r="74" spans="1:12">
      <c r="A74" s="163"/>
      <c r="B74" s="163"/>
      <c r="C74" s="163"/>
      <c r="D74" s="163"/>
      <c r="E74" s="163"/>
      <c r="F74" s="163"/>
      <c r="G74" s="163"/>
      <c r="H74" s="163"/>
      <c r="I74" s="163"/>
      <c r="J74" s="192"/>
      <c r="K74" s="191"/>
      <c r="L74" s="191"/>
    </row>
    <row r="75" spans="1:12">
      <c r="A75" s="163"/>
      <c r="B75" s="163"/>
      <c r="C75" s="163"/>
      <c r="D75" s="163"/>
      <c r="E75" s="163"/>
      <c r="F75" s="163"/>
      <c r="G75" s="163"/>
      <c r="H75" s="163"/>
      <c r="I75" s="163"/>
      <c r="J75" s="192"/>
      <c r="K75" s="191"/>
      <c r="L75" s="191"/>
    </row>
    <row r="76" spans="1:12">
      <c r="A76" s="163"/>
      <c r="B76" s="163"/>
      <c r="C76" s="163"/>
      <c r="D76" s="163"/>
      <c r="E76" s="163"/>
      <c r="F76" s="163"/>
      <c r="G76" s="163"/>
      <c r="H76" s="163"/>
      <c r="I76" s="163"/>
      <c r="J76" s="192"/>
      <c r="K76" s="191"/>
      <c r="L76" s="191"/>
    </row>
    <row r="77" spans="1:12">
      <c r="A77" s="163"/>
      <c r="B77" s="163"/>
      <c r="C77" s="163"/>
      <c r="D77" s="163"/>
      <c r="E77" s="163"/>
      <c r="F77" s="163"/>
      <c r="G77" s="163"/>
      <c r="H77" s="163"/>
      <c r="I77" s="163"/>
      <c r="J77" s="192"/>
      <c r="K77" s="191"/>
      <c r="L77" s="191"/>
    </row>
    <row r="78" spans="1:12">
      <c r="A78" s="163"/>
      <c r="B78" s="163"/>
      <c r="C78" s="163"/>
      <c r="D78" s="163"/>
      <c r="E78" s="163"/>
      <c r="F78" s="163"/>
      <c r="G78" s="163"/>
      <c r="H78" s="163"/>
      <c r="I78" s="163"/>
      <c r="J78" s="192"/>
      <c r="K78" s="191"/>
      <c r="L78" s="191"/>
    </row>
    <row r="79" spans="1:12">
      <c r="A79" s="163"/>
      <c r="B79" s="163"/>
      <c r="C79" s="163"/>
      <c r="D79" s="163"/>
      <c r="E79" s="163"/>
      <c r="F79" s="163"/>
      <c r="G79" s="163"/>
      <c r="H79" s="163"/>
      <c r="I79" s="163"/>
      <c r="J79" s="192"/>
      <c r="K79" s="191"/>
      <c r="L79" s="191"/>
    </row>
    <row r="80" spans="1:12">
      <c r="A80" s="163"/>
      <c r="B80" s="163"/>
      <c r="C80" s="163"/>
      <c r="D80" s="163"/>
      <c r="E80" s="163"/>
      <c r="F80" s="163"/>
      <c r="G80" s="163"/>
      <c r="H80" s="163"/>
      <c r="I80" s="163"/>
      <c r="J80" s="192"/>
      <c r="K80" s="191"/>
      <c r="L80" s="191"/>
    </row>
    <row r="81" spans="1:12">
      <c r="A81" s="163"/>
      <c r="B81" s="163"/>
      <c r="C81" s="163"/>
      <c r="D81" s="163"/>
      <c r="E81" s="163"/>
      <c r="F81" s="163"/>
      <c r="G81" s="163"/>
      <c r="H81" s="163"/>
      <c r="I81" s="163"/>
      <c r="J81" s="192"/>
      <c r="K81" s="191"/>
      <c r="L81" s="191"/>
    </row>
    <row r="82" spans="1:12">
      <c r="A82" s="163"/>
      <c r="B82" s="163"/>
      <c r="C82" s="163"/>
      <c r="D82" s="163"/>
      <c r="E82" s="163"/>
      <c r="F82" s="163"/>
      <c r="G82" s="163"/>
      <c r="H82" s="163"/>
      <c r="I82" s="163"/>
      <c r="J82" s="192"/>
      <c r="K82" s="191"/>
      <c r="L82" s="191"/>
    </row>
    <row r="83" spans="1:12">
      <c r="A83" s="163"/>
      <c r="B83" s="163"/>
      <c r="C83" s="163"/>
      <c r="D83" s="163"/>
      <c r="E83" s="163"/>
      <c r="F83" s="163"/>
      <c r="G83" s="163"/>
      <c r="H83" s="163"/>
      <c r="I83" s="163"/>
      <c r="J83" s="192"/>
      <c r="K83" s="191"/>
      <c r="L83" s="191"/>
    </row>
    <row r="84" spans="1:12">
      <c r="A84" s="163"/>
      <c r="B84" s="163"/>
      <c r="C84" s="163"/>
      <c r="D84" s="163"/>
      <c r="E84" s="163"/>
      <c r="F84" s="163"/>
      <c r="G84" s="163"/>
      <c r="H84" s="163"/>
      <c r="I84" s="163"/>
      <c r="J84" s="192"/>
      <c r="K84" s="191"/>
      <c r="L84" s="191"/>
    </row>
    <row r="85" spans="1:12">
      <c r="A85" s="163"/>
      <c r="B85" s="163"/>
      <c r="C85" s="163"/>
      <c r="D85" s="163"/>
      <c r="E85" s="163"/>
      <c r="F85" s="163"/>
      <c r="G85" s="163"/>
      <c r="H85" s="163"/>
      <c r="I85" s="163"/>
      <c r="J85" s="192"/>
      <c r="K85" s="191"/>
      <c r="L85" s="191"/>
    </row>
    <row r="86" spans="1:12">
      <c r="A86" s="163"/>
      <c r="B86" s="163"/>
      <c r="C86" s="163"/>
      <c r="D86" s="163"/>
      <c r="E86" s="163"/>
      <c r="F86" s="163"/>
      <c r="G86" s="163"/>
      <c r="H86" s="163"/>
      <c r="I86" s="163"/>
      <c r="J86" s="192"/>
      <c r="K86" s="191"/>
      <c r="L86" s="191"/>
    </row>
    <row r="87" spans="1:12">
      <c r="A87" s="163"/>
      <c r="B87" s="163"/>
      <c r="C87" s="163"/>
      <c r="D87" s="163"/>
      <c r="E87" s="163"/>
      <c r="F87" s="163"/>
      <c r="G87" s="163"/>
      <c r="H87" s="163"/>
      <c r="I87" s="163"/>
      <c r="J87" s="192"/>
      <c r="K87" s="191"/>
      <c r="L87" s="191"/>
    </row>
    <row r="88" spans="1:12">
      <c r="A88" s="163"/>
      <c r="B88" s="163"/>
      <c r="C88" s="163"/>
      <c r="D88" s="163"/>
      <c r="E88" s="163"/>
      <c r="F88" s="163"/>
      <c r="G88" s="163"/>
      <c r="H88" s="163"/>
      <c r="I88" s="163"/>
      <c r="J88" s="192"/>
      <c r="K88" s="191"/>
      <c r="L88" s="191"/>
    </row>
    <row r="89" spans="1:12">
      <c r="A89" s="163"/>
      <c r="B89" s="163"/>
      <c r="C89" s="163"/>
      <c r="D89" s="163"/>
      <c r="E89" s="163"/>
      <c r="F89" s="163"/>
      <c r="G89" s="163"/>
      <c r="H89" s="163"/>
      <c r="I89" s="163"/>
      <c r="J89" s="192"/>
      <c r="K89" s="191"/>
      <c r="L89" s="191"/>
    </row>
    <row r="90" spans="1:12">
      <c r="A90" s="163"/>
      <c r="B90" s="163"/>
      <c r="C90" s="163"/>
      <c r="D90" s="163"/>
      <c r="E90" s="163"/>
      <c r="F90" s="163"/>
      <c r="G90" s="163"/>
      <c r="H90" s="163"/>
      <c r="I90" s="163"/>
      <c r="J90" s="192"/>
      <c r="K90" s="191"/>
      <c r="L90" s="191"/>
    </row>
    <row r="91" spans="1:12">
      <c r="A91" s="163"/>
      <c r="B91" s="163"/>
      <c r="C91" s="163"/>
      <c r="D91" s="163"/>
      <c r="E91" s="163"/>
      <c r="F91" s="163"/>
      <c r="G91" s="163"/>
      <c r="H91" s="163"/>
      <c r="I91" s="163"/>
      <c r="J91" s="192"/>
      <c r="K91" s="191"/>
      <c r="L91" s="191"/>
    </row>
    <row r="92" spans="1:12">
      <c r="A92" s="163"/>
      <c r="B92" s="163"/>
      <c r="C92" s="163"/>
      <c r="D92" s="163"/>
      <c r="E92" s="163"/>
      <c r="F92" s="163"/>
      <c r="G92" s="163"/>
      <c r="H92" s="163"/>
      <c r="I92" s="163"/>
      <c r="J92" s="192"/>
      <c r="K92" s="191"/>
      <c r="L92" s="191"/>
    </row>
    <row r="93" spans="1:12">
      <c r="A93" s="163"/>
      <c r="B93" s="163"/>
      <c r="C93" s="163"/>
      <c r="D93" s="163"/>
      <c r="E93" s="163"/>
      <c r="F93" s="163"/>
      <c r="G93" s="163"/>
      <c r="H93" s="163"/>
      <c r="I93" s="163"/>
      <c r="J93" s="192"/>
      <c r="K93" s="191"/>
      <c r="L93" s="191"/>
    </row>
    <row r="94" spans="1:12">
      <c r="A94" s="163"/>
      <c r="B94" s="163"/>
      <c r="C94" s="163"/>
      <c r="D94" s="163"/>
      <c r="E94" s="163"/>
      <c r="F94" s="163"/>
      <c r="G94" s="163"/>
      <c r="H94" s="163"/>
      <c r="I94" s="163"/>
      <c r="J94" s="192"/>
      <c r="K94" s="191"/>
      <c r="L94" s="191"/>
    </row>
    <row r="95" spans="1:12">
      <c r="A95" s="163"/>
      <c r="B95" s="163"/>
      <c r="C95" s="163"/>
      <c r="D95" s="163"/>
      <c r="E95" s="163"/>
      <c r="F95" s="163"/>
      <c r="G95" s="163"/>
      <c r="H95" s="163"/>
      <c r="I95" s="163"/>
      <c r="J95" s="192"/>
      <c r="K95" s="191"/>
      <c r="L95" s="191"/>
    </row>
    <row r="96" spans="1:12">
      <c r="A96" s="163"/>
      <c r="B96" s="163"/>
      <c r="C96" s="163"/>
      <c r="D96" s="163"/>
      <c r="E96" s="163"/>
      <c r="F96" s="163"/>
      <c r="G96" s="163"/>
      <c r="H96" s="163"/>
      <c r="I96" s="163"/>
      <c r="J96" s="192"/>
      <c r="K96" s="191"/>
      <c r="L96" s="191"/>
    </row>
    <row r="97" spans="1:12">
      <c r="A97" s="163"/>
      <c r="B97" s="163"/>
      <c r="C97" s="163"/>
      <c r="D97" s="163"/>
      <c r="E97" s="163"/>
      <c r="F97" s="163"/>
      <c r="G97" s="163"/>
      <c r="H97" s="163"/>
      <c r="I97" s="163"/>
      <c r="J97" s="192"/>
      <c r="K97" s="191"/>
      <c r="L97" s="191"/>
    </row>
    <row r="98" spans="1:12">
      <c r="A98" s="163"/>
      <c r="B98" s="163"/>
      <c r="C98" s="163"/>
      <c r="D98" s="163"/>
      <c r="E98" s="163"/>
      <c r="F98" s="163"/>
      <c r="G98" s="163"/>
      <c r="H98" s="163"/>
      <c r="I98" s="163"/>
      <c r="J98" s="192"/>
      <c r="K98" s="191"/>
      <c r="L98" s="191"/>
    </row>
    <row r="99" spans="1:12">
      <c r="A99" s="163"/>
      <c r="B99" s="163"/>
      <c r="C99" s="163"/>
      <c r="D99" s="163"/>
      <c r="E99" s="163"/>
      <c r="F99" s="163"/>
      <c r="G99" s="163"/>
      <c r="H99" s="163"/>
      <c r="I99" s="163"/>
      <c r="J99" s="192"/>
      <c r="K99" s="191"/>
      <c r="L99" s="191"/>
    </row>
    <row r="100" spans="1:12">
      <c r="A100" s="163"/>
      <c r="B100" s="163"/>
      <c r="C100" s="163"/>
      <c r="D100" s="163"/>
      <c r="E100" s="163"/>
      <c r="F100" s="163"/>
      <c r="G100" s="163"/>
      <c r="H100" s="163"/>
      <c r="I100" s="163"/>
      <c r="J100" s="192"/>
      <c r="K100" s="191"/>
      <c r="L100" s="191"/>
    </row>
    <row r="101" spans="1:12">
      <c r="A101" s="163"/>
      <c r="B101" s="163"/>
      <c r="C101" s="163"/>
      <c r="D101" s="163"/>
      <c r="E101" s="163"/>
      <c r="F101" s="163"/>
      <c r="G101" s="163"/>
      <c r="H101" s="163"/>
      <c r="I101" s="163"/>
      <c r="J101" s="192"/>
      <c r="K101" s="191"/>
      <c r="L101" s="191"/>
    </row>
    <row r="102" spans="1:12">
      <c r="A102" s="163"/>
      <c r="B102" s="163"/>
      <c r="C102" s="163"/>
      <c r="D102" s="163"/>
      <c r="E102" s="163"/>
      <c r="F102" s="163"/>
      <c r="G102" s="163"/>
      <c r="H102" s="163"/>
      <c r="I102" s="163"/>
      <c r="J102" s="192"/>
      <c r="K102" s="191"/>
      <c r="L102" s="191"/>
    </row>
    <row r="103" spans="1:12">
      <c r="A103" s="163"/>
      <c r="B103" s="163"/>
      <c r="C103" s="163"/>
      <c r="D103" s="163"/>
      <c r="E103" s="163"/>
      <c r="F103" s="163"/>
      <c r="G103" s="163"/>
      <c r="H103" s="163"/>
      <c r="I103" s="163"/>
      <c r="J103" s="192"/>
      <c r="K103" s="191"/>
      <c r="L103" s="191"/>
    </row>
    <row r="104" spans="1:12">
      <c r="A104" s="163"/>
      <c r="B104" s="163"/>
      <c r="C104" s="163"/>
      <c r="D104" s="163"/>
      <c r="E104" s="163"/>
      <c r="F104" s="163"/>
      <c r="G104" s="163"/>
      <c r="H104" s="163"/>
      <c r="I104" s="163"/>
      <c r="J104" s="192"/>
      <c r="K104" s="191"/>
      <c r="L104" s="191"/>
    </row>
    <row r="105" spans="1:12">
      <c r="A105" s="163"/>
      <c r="B105" s="163"/>
      <c r="C105" s="163"/>
      <c r="D105" s="163"/>
      <c r="E105" s="163"/>
      <c r="F105" s="163"/>
      <c r="G105" s="163"/>
      <c r="H105" s="163"/>
      <c r="I105" s="163"/>
      <c r="J105" s="192"/>
      <c r="K105" s="191"/>
      <c r="L105" s="191"/>
    </row>
    <row r="106" spans="1:12">
      <c r="A106" s="163"/>
      <c r="B106" s="163"/>
      <c r="C106" s="163"/>
      <c r="D106" s="163"/>
      <c r="E106" s="163"/>
      <c r="F106" s="163"/>
      <c r="G106" s="163"/>
      <c r="H106" s="163"/>
      <c r="I106" s="163"/>
      <c r="J106" s="192"/>
      <c r="K106" s="191"/>
      <c r="L106" s="191"/>
    </row>
    <row r="107" spans="1:12">
      <c r="A107" s="163"/>
      <c r="B107" s="163"/>
      <c r="C107" s="163"/>
      <c r="D107" s="163"/>
      <c r="E107" s="163"/>
      <c r="F107" s="163"/>
      <c r="G107" s="163"/>
      <c r="H107" s="163"/>
      <c r="I107" s="163"/>
      <c r="J107" s="192"/>
      <c r="K107" s="191"/>
      <c r="L107" s="191"/>
    </row>
    <row r="108" spans="1:12">
      <c r="A108" s="163"/>
      <c r="B108" s="163"/>
      <c r="C108" s="163"/>
      <c r="D108" s="163"/>
      <c r="E108" s="163"/>
      <c r="F108" s="163"/>
      <c r="G108" s="163"/>
      <c r="H108" s="163"/>
      <c r="I108" s="163"/>
      <c r="J108" s="192"/>
      <c r="K108" s="191"/>
      <c r="L108" s="191"/>
    </row>
    <row r="109" spans="1:12">
      <c r="A109" s="163"/>
      <c r="B109" s="163"/>
      <c r="C109" s="163"/>
      <c r="D109" s="163"/>
      <c r="E109" s="163"/>
      <c r="F109" s="163"/>
      <c r="G109" s="163"/>
      <c r="H109" s="163"/>
      <c r="I109" s="163"/>
      <c r="J109" s="192"/>
      <c r="K109" s="191"/>
      <c r="L109" s="191"/>
    </row>
    <row r="110" spans="1:12">
      <c r="A110" s="163"/>
      <c r="B110" s="163"/>
      <c r="C110" s="163"/>
      <c r="D110" s="163"/>
      <c r="E110" s="163"/>
      <c r="F110" s="163"/>
      <c r="G110" s="163"/>
      <c r="H110" s="163"/>
      <c r="I110" s="163"/>
      <c r="J110" s="192"/>
      <c r="K110" s="191"/>
      <c r="L110" s="191"/>
    </row>
    <row r="111" spans="1:12">
      <c r="A111" s="163"/>
      <c r="B111" s="163"/>
      <c r="C111" s="163"/>
      <c r="D111" s="163"/>
      <c r="E111" s="163"/>
      <c r="F111" s="163"/>
      <c r="G111" s="163"/>
      <c r="H111" s="163"/>
      <c r="I111" s="163"/>
      <c r="J111" s="192"/>
      <c r="K111" s="191"/>
      <c r="L111" s="191"/>
    </row>
    <row r="112" spans="1:12">
      <c r="A112" s="163"/>
      <c r="B112" s="163"/>
      <c r="C112" s="163"/>
      <c r="D112" s="163"/>
      <c r="E112" s="163"/>
      <c r="F112" s="163"/>
      <c r="G112" s="163"/>
      <c r="H112" s="163"/>
      <c r="I112" s="163"/>
      <c r="J112" s="192"/>
      <c r="K112" s="191"/>
      <c r="L112" s="191"/>
    </row>
    <row r="113" spans="1:12">
      <c r="A113" s="163"/>
      <c r="B113" s="163"/>
      <c r="C113" s="163"/>
      <c r="D113" s="163"/>
      <c r="E113" s="163"/>
      <c r="F113" s="163"/>
      <c r="G113" s="163"/>
      <c r="H113" s="163"/>
      <c r="I113" s="163"/>
      <c r="J113" s="192"/>
      <c r="K113" s="191"/>
      <c r="L113" s="191"/>
    </row>
    <row r="114" spans="1:12">
      <c r="A114" s="163"/>
      <c r="B114" s="163"/>
      <c r="C114" s="163"/>
      <c r="D114" s="163"/>
      <c r="E114" s="163"/>
      <c r="F114" s="163"/>
      <c r="G114" s="163"/>
      <c r="H114" s="163"/>
      <c r="I114" s="163"/>
      <c r="J114" s="192"/>
      <c r="K114" s="191"/>
      <c r="L114" s="191"/>
    </row>
    <row r="115" spans="1:12">
      <c r="A115" s="163"/>
      <c r="B115" s="163"/>
      <c r="C115" s="163"/>
      <c r="D115" s="163"/>
      <c r="E115" s="163"/>
      <c r="F115" s="163"/>
      <c r="G115" s="163"/>
      <c r="H115" s="163"/>
      <c r="I115" s="163"/>
      <c r="J115" s="192"/>
      <c r="K115" s="191"/>
      <c r="L115" s="191"/>
    </row>
    <row r="116" spans="1:12">
      <c r="A116" s="163"/>
      <c r="B116" s="163"/>
      <c r="C116" s="163"/>
      <c r="D116" s="163"/>
      <c r="E116" s="163"/>
      <c r="F116" s="163"/>
      <c r="G116" s="163"/>
      <c r="H116" s="163"/>
      <c r="I116" s="163"/>
      <c r="J116" s="192"/>
      <c r="K116" s="191"/>
      <c r="L116" s="191"/>
    </row>
    <row r="117" spans="1:12">
      <c r="A117" s="163"/>
      <c r="B117" s="163"/>
      <c r="C117" s="163"/>
      <c r="D117" s="163"/>
      <c r="E117" s="163"/>
      <c r="F117" s="163"/>
      <c r="G117" s="163"/>
      <c r="H117" s="163"/>
      <c r="I117" s="163"/>
      <c r="J117" s="192"/>
      <c r="K117" s="191"/>
      <c r="L117" s="191"/>
    </row>
    <row r="118" spans="1:12">
      <c r="A118" s="163"/>
      <c r="B118" s="163"/>
      <c r="C118" s="163"/>
      <c r="D118" s="163"/>
      <c r="E118" s="163"/>
      <c r="F118" s="163"/>
      <c r="G118" s="163"/>
      <c r="H118" s="163"/>
      <c r="I118" s="163"/>
      <c r="J118" s="192"/>
      <c r="K118" s="191"/>
      <c r="L118" s="191"/>
    </row>
    <row r="119" spans="1:12">
      <c r="A119" s="163"/>
      <c r="B119" s="163"/>
      <c r="C119" s="163"/>
      <c r="D119" s="163"/>
      <c r="E119" s="163"/>
      <c r="F119" s="163"/>
      <c r="G119" s="163"/>
      <c r="H119" s="163"/>
      <c r="I119" s="163"/>
      <c r="J119" s="192"/>
      <c r="K119" s="191"/>
      <c r="L119" s="191"/>
    </row>
    <row r="120" spans="1:12">
      <c r="A120" s="163"/>
      <c r="B120" s="163"/>
      <c r="C120" s="163"/>
      <c r="D120" s="163"/>
      <c r="E120" s="163"/>
      <c r="F120" s="163"/>
      <c r="G120" s="163"/>
      <c r="H120" s="163"/>
      <c r="I120" s="163"/>
      <c r="J120" s="192"/>
      <c r="K120" s="191"/>
      <c r="L120" s="191"/>
    </row>
    <row r="121" spans="1:12">
      <c r="A121" s="163"/>
      <c r="B121" s="163"/>
      <c r="C121" s="163"/>
      <c r="D121" s="163"/>
      <c r="E121" s="163"/>
      <c r="F121" s="163"/>
      <c r="G121" s="163"/>
      <c r="H121" s="163"/>
      <c r="I121" s="163"/>
      <c r="J121" s="192"/>
      <c r="K121" s="191"/>
      <c r="L121" s="191"/>
    </row>
    <row r="122" spans="1:12">
      <c r="A122" s="163"/>
      <c r="B122" s="163"/>
      <c r="C122" s="163"/>
      <c r="D122" s="163"/>
      <c r="E122" s="163"/>
      <c r="F122" s="163"/>
      <c r="G122" s="163"/>
      <c r="H122" s="163"/>
      <c r="I122" s="163"/>
      <c r="J122" s="192"/>
      <c r="K122" s="191"/>
      <c r="L122" s="191"/>
    </row>
    <row r="123" spans="1:12">
      <c r="A123" s="163"/>
      <c r="B123" s="163"/>
      <c r="C123" s="163"/>
      <c r="D123" s="163"/>
      <c r="E123" s="163"/>
      <c r="F123" s="163"/>
      <c r="G123" s="163"/>
      <c r="H123" s="163"/>
      <c r="I123" s="163"/>
      <c r="J123" s="192"/>
      <c r="K123" s="191"/>
      <c r="L123" s="191"/>
    </row>
    <row r="124" spans="1:12">
      <c r="A124" s="163"/>
      <c r="B124" s="163"/>
      <c r="C124" s="163"/>
      <c r="D124" s="163"/>
      <c r="E124" s="163"/>
      <c r="F124" s="163"/>
      <c r="G124" s="163"/>
      <c r="H124" s="163"/>
      <c r="I124" s="163"/>
      <c r="J124" s="192"/>
      <c r="K124" s="191"/>
      <c r="L124" s="191"/>
    </row>
    <row r="125" spans="1:12">
      <c r="A125" s="163"/>
      <c r="B125" s="163"/>
      <c r="C125" s="163"/>
      <c r="D125" s="163"/>
      <c r="E125" s="163"/>
      <c r="F125" s="163"/>
      <c r="G125" s="163"/>
      <c r="H125" s="163"/>
      <c r="I125" s="163"/>
      <c r="J125" s="192"/>
      <c r="K125" s="191"/>
      <c r="L125" s="191"/>
    </row>
    <row r="126" spans="1:12">
      <c r="A126" s="163"/>
      <c r="B126" s="163"/>
      <c r="C126" s="163"/>
      <c r="D126" s="163"/>
      <c r="E126" s="163"/>
      <c r="F126" s="163"/>
      <c r="G126" s="163"/>
      <c r="H126" s="163"/>
      <c r="I126" s="163"/>
      <c r="J126" s="192"/>
      <c r="K126" s="191"/>
      <c r="L126" s="191"/>
    </row>
    <row r="127" spans="1:12">
      <c r="A127" s="163"/>
      <c r="B127" s="163"/>
      <c r="C127" s="163"/>
      <c r="D127" s="163"/>
      <c r="E127" s="163"/>
      <c r="F127" s="163"/>
      <c r="G127" s="163"/>
      <c r="H127" s="163"/>
      <c r="I127" s="163"/>
      <c r="J127" s="192"/>
      <c r="K127" s="191"/>
      <c r="L127" s="191"/>
    </row>
    <row r="128" spans="1:12">
      <c r="A128" s="163"/>
      <c r="B128" s="163"/>
      <c r="C128" s="163"/>
      <c r="D128" s="163"/>
      <c r="E128" s="163"/>
      <c r="F128" s="163"/>
      <c r="G128" s="163"/>
      <c r="H128" s="163"/>
      <c r="I128" s="163"/>
      <c r="J128" s="192"/>
      <c r="K128" s="191"/>
      <c r="L128" s="191"/>
    </row>
    <row r="129" spans="1:12">
      <c r="A129" s="163"/>
      <c r="B129" s="163"/>
      <c r="C129" s="163"/>
      <c r="D129" s="163"/>
      <c r="E129" s="163"/>
      <c r="F129" s="163"/>
      <c r="G129" s="163"/>
      <c r="H129" s="163"/>
      <c r="I129" s="163"/>
      <c r="J129" s="192"/>
      <c r="K129" s="191"/>
      <c r="L129" s="191"/>
    </row>
    <row r="130" spans="1:12">
      <c r="A130" s="163"/>
      <c r="B130" s="163"/>
      <c r="C130" s="163"/>
      <c r="D130" s="163"/>
      <c r="E130" s="163"/>
      <c r="F130" s="163"/>
      <c r="G130" s="163"/>
      <c r="H130" s="163"/>
      <c r="I130" s="163"/>
      <c r="J130" s="192"/>
      <c r="K130" s="191"/>
      <c r="L130" s="191"/>
    </row>
    <row r="131" spans="1:12">
      <c r="A131" s="163"/>
      <c r="B131" s="163"/>
      <c r="C131" s="163"/>
      <c r="D131" s="163"/>
      <c r="E131" s="163"/>
      <c r="F131" s="163"/>
      <c r="G131" s="163"/>
      <c r="H131" s="163"/>
      <c r="I131" s="163"/>
      <c r="J131" s="192"/>
      <c r="K131" s="191"/>
      <c r="L131" s="191"/>
    </row>
    <row r="132" spans="1:12">
      <c r="A132" s="163"/>
      <c r="B132" s="163"/>
      <c r="C132" s="163"/>
      <c r="D132" s="163"/>
      <c r="E132" s="163"/>
      <c r="F132" s="163"/>
      <c r="G132" s="163"/>
      <c r="H132" s="163"/>
      <c r="I132" s="163"/>
      <c r="J132" s="192"/>
      <c r="K132" s="191"/>
      <c r="L132" s="191"/>
    </row>
    <row r="133" spans="1:12">
      <c r="A133" s="163"/>
      <c r="B133" s="163"/>
      <c r="C133" s="163"/>
      <c r="D133" s="163"/>
      <c r="E133" s="163"/>
      <c r="F133" s="163"/>
      <c r="G133" s="163"/>
      <c r="H133" s="163"/>
      <c r="I133" s="163"/>
      <c r="J133" s="192"/>
      <c r="K133" s="191"/>
      <c r="L133" s="191"/>
    </row>
    <row r="134" spans="1:12">
      <c r="A134" s="163"/>
      <c r="B134" s="163"/>
      <c r="C134" s="163"/>
      <c r="D134" s="163"/>
      <c r="E134" s="163"/>
      <c r="F134" s="163"/>
      <c r="G134" s="163"/>
      <c r="H134" s="163"/>
      <c r="I134" s="163"/>
      <c r="J134" s="192"/>
      <c r="K134" s="191"/>
      <c r="L134" s="191"/>
    </row>
    <row r="135" spans="1:12">
      <c r="A135" s="163"/>
      <c r="B135" s="163"/>
      <c r="C135" s="163"/>
      <c r="D135" s="163"/>
      <c r="E135" s="163"/>
      <c r="F135" s="163"/>
      <c r="G135" s="163"/>
      <c r="H135" s="163"/>
      <c r="I135" s="163"/>
      <c r="J135" s="192"/>
      <c r="K135" s="191"/>
      <c r="L135" s="191"/>
    </row>
    <row r="136" spans="1:12">
      <c r="A136" s="163"/>
      <c r="B136" s="163"/>
      <c r="C136" s="163"/>
      <c r="D136" s="163"/>
      <c r="E136" s="163"/>
      <c r="F136" s="163"/>
      <c r="G136" s="163"/>
      <c r="H136" s="163"/>
      <c r="I136" s="163"/>
      <c r="J136" s="192"/>
      <c r="K136" s="191"/>
      <c r="L136" s="191"/>
    </row>
    <row r="137" spans="1:12">
      <c r="A137" s="163"/>
      <c r="B137" s="163"/>
      <c r="C137" s="163"/>
      <c r="D137" s="163"/>
      <c r="E137" s="163"/>
      <c r="F137" s="163"/>
      <c r="G137" s="163"/>
      <c r="H137" s="163"/>
      <c r="I137" s="163"/>
      <c r="J137" s="192"/>
      <c r="K137" s="191"/>
      <c r="L137" s="191"/>
    </row>
    <row r="138" spans="1:12">
      <c r="A138" s="163"/>
      <c r="B138" s="163"/>
      <c r="C138" s="163"/>
      <c r="D138" s="163"/>
      <c r="E138" s="163"/>
      <c r="F138" s="163"/>
      <c r="G138" s="163"/>
      <c r="H138" s="163"/>
      <c r="I138" s="163"/>
      <c r="J138" s="192"/>
      <c r="K138" s="191"/>
      <c r="L138" s="191"/>
    </row>
    <row r="139" spans="1:12">
      <c r="A139" s="163"/>
      <c r="B139" s="163"/>
      <c r="C139" s="163"/>
      <c r="D139" s="163"/>
      <c r="E139" s="163"/>
      <c r="F139" s="163"/>
      <c r="G139" s="163"/>
      <c r="H139" s="163"/>
      <c r="I139" s="163"/>
      <c r="J139" s="192"/>
      <c r="K139" s="191"/>
      <c r="L139" s="191"/>
    </row>
    <row r="140" spans="1:12">
      <c r="A140" s="163"/>
      <c r="B140" s="163"/>
      <c r="C140" s="163"/>
      <c r="D140" s="163"/>
      <c r="E140" s="163"/>
      <c r="F140" s="163"/>
      <c r="G140" s="163"/>
      <c r="H140" s="163"/>
      <c r="I140" s="163"/>
      <c r="J140" s="192"/>
      <c r="K140" s="191"/>
      <c r="L140" s="191"/>
    </row>
    <row r="141" spans="1:12">
      <c r="A141" s="163"/>
      <c r="B141" s="163"/>
      <c r="C141" s="163"/>
      <c r="D141" s="163"/>
      <c r="E141" s="163"/>
      <c r="F141" s="163"/>
      <c r="G141" s="163"/>
      <c r="H141" s="163"/>
      <c r="I141" s="163"/>
      <c r="J141" s="192"/>
      <c r="K141" s="191"/>
      <c r="L141" s="191"/>
    </row>
    <row r="142" spans="1:12">
      <c r="A142" s="163"/>
      <c r="B142" s="163"/>
      <c r="C142" s="163"/>
      <c r="D142" s="163"/>
      <c r="E142" s="163"/>
      <c r="F142" s="163"/>
      <c r="G142" s="163"/>
      <c r="H142" s="163"/>
      <c r="I142" s="163"/>
      <c r="J142" s="192"/>
      <c r="K142" s="191"/>
      <c r="L142" s="191"/>
    </row>
    <row r="143" spans="1:12">
      <c r="A143" s="163"/>
      <c r="B143" s="163"/>
      <c r="C143" s="163"/>
      <c r="D143" s="163"/>
      <c r="E143" s="163"/>
      <c r="F143" s="163"/>
      <c r="G143" s="163"/>
      <c r="H143" s="163"/>
      <c r="I143" s="163"/>
      <c r="J143" s="192"/>
      <c r="K143" s="191"/>
      <c r="L143" s="191"/>
    </row>
    <row r="144" spans="1:12">
      <c r="A144" s="163"/>
      <c r="B144" s="163"/>
      <c r="C144" s="163"/>
      <c r="D144" s="163"/>
      <c r="E144" s="163"/>
      <c r="F144" s="163"/>
      <c r="G144" s="163"/>
      <c r="H144" s="163"/>
      <c r="I144" s="163"/>
      <c r="J144" s="192"/>
      <c r="K144" s="191"/>
      <c r="L144" s="191"/>
    </row>
    <row r="145" spans="1:12">
      <c r="A145" s="163"/>
      <c r="B145" s="163"/>
      <c r="C145" s="163"/>
      <c r="D145" s="163"/>
      <c r="E145" s="163"/>
      <c r="F145" s="163"/>
      <c r="G145" s="163"/>
      <c r="H145" s="163"/>
      <c r="I145" s="163"/>
      <c r="J145" s="192"/>
      <c r="K145" s="191"/>
      <c r="L145" s="191"/>
    </row>
    <row r="146" spans="1:12">
      <c r="A146" s="163"/>
      <c r="B146" s="163"/>
      <c r="C146" s="163"/>
      <c r="D146" s="163"/>
      <c r="E146" s="163"/>
      <c r="F146" s="163"/>
      <c r="G146" s="163"/>
      <c r="H146" s="163"/>
      <c r="I146" s="163"/>
      <c r="J146" s="192"/>
      <c r="K146" s="191"/>
      <c r="L146" s="191"/>
    </row>
    <row r="147" spans="1:12">
      <c r="A147" s="163"/>
      <c r="B147" s="163"/>
      <c r="C147" s="163"/>
      <c r="D147" s="163"/>
      <c r="E147" s="163"/>
      <c r="F147" s="163"/>
      <c r="G147" s="163"/>
      <c r="H147" s="163"/>
      <c r="I147" s="163"/>
      <c r="J147" s="192"/>
      <c r="K147" s="191"/>
      <c r="L147" s="191"/>
    </row>
    <row r="148" spans="1:12">
      <c r="A148" s="163"/>
      <c r="B148" s="163"/>
      <c r="C148" s="163"/>
      <c r="D148" s="163"/>
      <c r="E148" s="163"/>
      <c r="F148" s="163"/>
      <c r="G148" s="163"/>
      <c r="H148" s="163"/>
      <c r="I148" s="163"/>
      <c r="J148" s="192"/>
      <c r="K148" s="191"/>
      <c r="L148" s="191"/>
    </row>
    <row r="149" spans="1:12">
      <c r="A149" s="163"/>
      <c r="B149" s="163"/>
      <c r="C149" s="163"/>
      <c r="D149" s="163"/>
      <c r="E149" s="163"/>
      <c r="F149" s="163"/>
      <c r="G149" s="163"/>
      <c r="H149" s="163"/>
      <c r="I149" s="163"/>
      <c r="J149" s="192"/>
      <c r="K149" s="191"/>
      <c r="L149" s="191"/>
    </row>
    <row r="150" spans="1:12">
      <c r="A150" s="163"/>
      <c r="B150" s="163"/>
      <c r="C150" s="163"/>
      <c r="D150" s="163"/>
      <c r="E150" s="163"/>
      <c r="F150" s="163"/>
      <c r="G150" s="163"/>
      <c r="H150" s="163"/>
      <c r="I150" s="163"/>
      <c r="J150" s="192"/>
      <c r="K150" s="191"/>
      <c r="L150" s="191"/>
    </row>
    <row r="151" spans="1:12">
      <c r="A151" s="163"/>
      <c r="B151" s="163"/>
      <c r="C151" s="163"/>
      <c r="D151" s="163"/>
      <c r="E151" s="163"/>
      <c r="F151" s="163"/>
      <c r="G151" s="163"/>
      <c r="H151" s="163"/>
      <c r="I151" s="163"/>
      <c r="J151" s="192"/>
      <c r="K151" s="191"/>
      <c r="L151" s="191"/>
    </row>
    <row r="152" spans="1:12">
      <c r="A152" s="163"/>
      <c r="B152" s="163"/>
      <c r="C152" s="163"/>
      <c r="D152" s="163"/>
      <c r="E152" s="163"/>
      <c r="F152" s="163"/>
      <c r="G152" s="163"/>
      <c r="H152" s="163"/>
      <c r="I152" s="163"/>
      <c r="J152" s="192"/>
      <c r="K152" s="191"/>
      <c r="L152" s="191"/>
    </row>
    <row r="153" spans="1:12">
      <c r="A153" s="163"/>
      <c r="B153" s="163"/>
      <c r="C153" s="163"/>
      <c r="D153" s="163"/>
      <c r="E153" s="163"/>
      <c r="F153" s="163"/>
      <c r="G153" s="163"/>
      <c r="H153" s="163"/>
      <c r="I153" s="163"/>
      <c r="J153" s="192"/>
      <c r="K153" s="191"/>
      <c r="L153" s="191"/>
    </row>
    <row r="154" spans="1:12">
      <c r="A154" s="163"/>
      <c r="B154" s="163"/>
      <c r="C154" s="163"/>
      <c r="D154" s="163"/>
      <c r="E154" s="163"/>
      <c r="F154" s="163"/>
      <c r="G154" s="163"/>
      <c r="H154" s="163"/>
      <c r="I154" s="163"/>
      <c r="J154" s="192"/>
      <c r="K154" s="191"/>
      <c r="L154" s="191"/>
    </row>
    <row r="155" spans="1:12">
      <c r="A155" s="163"/>
      <c r="B155" s="163"/>
      <c r="C155" s="163"/>
      <c r="D155" s="163"/>
      <c r="E155" s="163"/>
      <c r="F155" s="163"/>
      <c r="G155" s="163"/>
      <c r="H155" s="163"/>
      <c r="I155" s="163"/>
      <c r="J155" s="192"/>
      <c r="K155" s="191"/>
      <c r="L155" s="191"/>
    </row>
    <row r="156" spans="1:12">
      <c r="A156" s="163"/>
      <c r="B156" s="163"/>
      <c r="C156" s="163"/>
      <c r="D156" s="163"/>
      <c r="E156" s="163"/>
      <c r="F156" s="163"/>
      <c r="G156" s="163"/>
      <c r="H156" s="163"/>
      <c r="I156" s="163"/>
      <c r="J156" s="192"/>
      <c r="K156" s="191"/>
      <c r="L156" s="191"/>
    </row>
    <row r="157" spans="1:12">
      <c r="A157" s="163"/>
      <c r="B157" s="163"/>
      <c r="C157" s="163"/>
      <c r="D157" s="163"/>
      <c r="E157" s="163"/>
      <c r="F157" s="163"/>
      <c r="G157" s="163"/>
      <c r="H157" s="163"/>
      <c r="I157" s="163"/>
      <c r="J157" s="192"/>
      <c r="K157" s="191"/>
      <c r="L157" s="191"/>
    </row>
    <row r="158" spans="1:12">
      <c r="A158" s="163"/>
      <c r="B158" s="163"/>
      <c r="C158" s="163"/>
      <c r="D158" s="163"/>
      <c r="E158" s="163"/>
      <c r="F158" s="163"/>
      <c r="G158" s="163"/>
      <c r="H158" s="163"/>
      <c r="I158" s="163"/>
      <c r="J158" s="192"/>
      <c r="K158" s="191"/>
      <c r="L158" s="191"/>
    </row>
    <row r="159" spans="1:12">
      <c r="A159" s="163"/>
      <c r="B159" s="163"/>
      <c r="C159" s="163"/>
      <c r="D159" s="163"/>
      <c r="E159" s="163"/>
      <c r="F159" s="163"/>
      <c r="G159" s="163"/>
      <c r="H159" s="163"/>
      <c r="I159" s="163"/>
      <c r="J159" s="192"/>
      <c r="K159" s="191"/>
      <c r="L159" s="191"/>
    </row>
    <row r="160" spans="1:12">
      <c r="A160" s="163"/>
      <c r="B160" s="163"/>
      <c r="C160" s="163"/>
      <c r="D160" s="163"/>
      <c r="E160" s="163"/>
      <c r="F160" s="163"/>
      <c r="G160" s="163"/>
      <c r="H160" s="163"/>
      <c r="I160" s="163"/>
      <c r="J160" s="192"/>
      <c r="K160" s="191"/>
      <c r="L160" s="191"/>
    </row>
    <row r="161" spans="1:12">
      <c r="A161" s="163"/>
      <c r="B161" s="163"/>
      <c r="C161" s="163"/>
      <c r="D161" s="163"/>
      <c r="E161" s="163"/>
      <c r="F161" s="163"/>
      <c r="G161" s="163"/>
      <c r="H161" s="163"/>
      <c r="I161" s="163"/>
      <c r="J161" s="192"/>
      <c r="K161" s="191"/>
      <c r="L161" s="191"/>
    </row>
    <row r="162" spans="1:12">
      <c r="A162" s="163"/>
      <c r="B162" s="163"/>
      <c r="C162" s="163"/>
      <c r="D162" s="163"/>
      <c r="E162" s="163"/>
      <c r="F162" s="163"/>
      <c r="G162" s="163"/>
      <c r="H162" s="163"/>
      <c r="I162" s="163"/>
      <c r="J162" s="192"/>
      <c r="K162" s="191"/>
      <c r="L162" s="191"/>
    </row>
    <row r="163" spans="1:12">
      <c r="A163" s="163"/>
      <c r="B163" s="163"/>
      <c r="C163" s="163"/>
      <c r="D163" s="163"/>
      <c r="E163" s="163"/>
      <c r="F163" s="163"/>
      <c r="G163" s="163"/>
      <c r="H163" s="163"/>
      <c r="I163" s="163"/>
      <c r="J163" s="192"/>
      <c r="K163" s="191"/>
      <c r="L163" s="191"/>
    </row>
    <row r="164" spans="1:12">
      <c r="A164" s="163"/>
      <c r="B164" s="163"/>
      <c r="C164" s="163"/>
      <c r="D164" s="163"/>
      <c r="E164" s="163"/>
      <c r="F164" s="163"/>
      <c r="G164" s="163"/>
      <c r="H164" s="163"/>
      <c r="I164" s="163"/>
      <c r="J164" s="192"/>
      <c r="K164" s="191"/>
      <c r="L164" s="191"/>
    </row>
    <row r="165" spans="1:12">
      <c r="A165" s="163"/>
      <c r="B165" s="163"/>
      <c r="C165" s="163"/>
      <c r="D165" s="163"/>
      <c r="E165" s="163"/>
      <c r="F165" s="163"/>
      <c r="G165" s="163"/>
      <c r="H165" s="163"/>
      <c r="I165" s="163"/>
      <c r="J165" s="192"/>
      <c r="K165" s="191"/>
      <c r="L165" s="191"/>
    </row>
    <row r="166" spans="1:12">
      <c r="A166" s="163"/>
      <c r="B166" s="163"/>
      <c r="C166" s="163"/>
      <c r="D166" s="163"/>
      <c r="E166" s="163"/>
      <c r="F166" s="163"/>
      <c r="G166" s="163"/>
      <c r="H166" s="163"/>
      <c r="I166" s="163"/>
      <c r="J166" s="192"/>
      <c r="K166" s="191"/>
      <c r="L166" s="191"/>
    </row>
    <row r="167" spans="1:12">
      <c r="A167" s="163"/>
      <c r="B167" s="163"/>
      <c r="C167" s="163"/>
      <c r="D167" s="163"/>
      <c r="E167" s="163"/>
      <c r="F167" s="163"/>
      <c r="G167" s="163"/>
      <c r="H167" s="163"/>
      <c r="I167" s="163"/>
      <c r="J167" s="192"/>
      <c r="K167" s="191"/>
      <c r="L167" s="191"/>
    </row>
    <row r="168" spans="1:12">
      <c r="A168" s="163"/>
      <c r="B168" s="163"/>
      <c r="C168" s="163"/>
      <c r="D168" s="163"/>
      <c r="E168" s="163"/>
      <c r="F168" s="163"/>
      <c r="G168" s="163"/>
      <c r="H168" s="163"/>
      <c r="I168" s="163"/>
      <c r="J168" s="192"/>
      <c r="K168" s="191"/>
      <c r="L168" s="191"/>
    </row>
    <row r="169" spans="1:12">
      <c r="A169" s="163"/>
      <c r="B169" s="163"/>
      <c r="C169" s="163"/>
      <c r="D169" s="163"/>
      <c r="E169" s="163"/>
      <c r="F169" s="163"/>
      <c r="G169" s="163"/>
      <c r="H169" s="163"/>
      <c r="I169" s="163"/>
      <c r="J169" s="192"/>
      <c r="K169" s="191"/>
      <c r="L169" s="191"/>
    </row>
    <row r="170" spans="1:12">
      <c r="A170" s="163"/>
      <c r="B170" s="163"/>
      <c r="C170" s="163"/>
      <c r="D170" s="163"/>
      <c r="E170" s="163"/>
      <c r="F170" s="163"/>
      <c r="G170" s="163"/>
      <c r="H170" s="163"/>
      <c r="I170" s="163"/>
      <c r="J170" s="192"/>
      <c r="K170" s="191"/>
      <c r="L170" s="191"/>
    </row>
    <row r="171" spans="1:12">
      <c r="A171" s="163"/>
      <c r="B171" s="163"/>
      <c r="C171" s="163"/>
      <c r="D171" s="163"/>
      <c r="E171" s="163"/>
      <c r="F171" s="163"/>
      <c r="G171" s="163"/>
      <c r="H171" s="163"/>
      <c r="I171" s="163"/>
      <c r="J171" s="192"/>
      <c r="K171" s="191"/>
      <c r="L171" s="191"/>
    </row>
    <row r="172" spans="1:12">
      <c r="A172" s="163"/>
      <c r="B172" s="163"/>
      <c r="C172" s="163"/>
      <c r="D172" s="163"/>
      <c r="E172" s="163"/>
      <c r="F172" s="163"/>
      <c r="G172" s="163"/>
      <c r="H172" s="163"/>
      <c r="I172" s="163"/>
      <c r="J172" s="192"/>
      <c r="K172" s="191"/>
      <c r="L172" s="191"/>
    </row>
    <row r="173" spans="1:12">
      <c r="A173" s="163"/>
      <c r="B173" s="163"/>
      <c r="C173" s="163"/>
      <c r="D173" s="163"/>
      <c r="E173" s="163"/>
      <c r="F173" s="163"/>
      <c r="G173" s="163"/>
      <c r="H173" s="163"/>
      <c r="I173" s="163"/>
      <c r="J173" s="192"/>
      <c r="K173" s="191"/>
      <c r="L173" s="191"/>
    </row>
    <row r="174" spans="1:12">
      <c r="A174" s="163"/>
      <c r="B174" s="163"/>
      <c r="C174" s="163"/>
      <c r="D174" s="163"/>
      <c r="E174" s="163"/>
      <c r="F174" s="163"/>
      <c r="G174" s="163"/>
      <c r="H174" s="163"/>
      <c r="I174" s="163"/>
      <c r="J174" s="192"/>
      <c r="K174" s="191"/>
      <c r="L174" s="191"/>
    </row>
    <row r="175" spans="1:12">
      <c r="A175" s="163"/>
      <c r="B175" s="163"/>
      <c r="C175" s="163"/>
      <c r="D175" s="163"/>
      <c r="E175" s="163"/>
      <c r="F175" s="163"/>
      <c r="G175" s="163"/>
      <c r="H175" s="163"/>
      <c r="I175" s="163"/>
      <c r="J175" s="192"/>
      <c r="K175" s="191"/>
      <c r="L175" s="191"/>
    </row>
    <row r="176" spans="1:12">
      <c r="A176" s="163"/>
      <c r="B176" s="163"/>
      <c r="C176" s="163"/>
      <c r="D176" s="163"/>
      <c r="E176" s="163"/>
      <c r="F176" s="163"/>
      <c r="G176" s="163"/>
      <c r="H176" s="163"/>
      <c r="I176" s="163"/>
      <c r="J176" s="192"/>
      <c r="K176" s="191"/>
      <c r="L176" s="191"/>
    </row>
    <row r="177" spans="1:12">
      <c r="A177" s="163"/>
      <c r="B177" s="163"/>
      <c r="C177" s="163"/>
      <c r="D177" s="163"/>
      <c r="E177" s="163"/>
      <c r="F177" s="163"/>
      <c r="G177" s="163"/>
      <c r="H177" s="163"/>
      <c r="I177" s="163"/>
      <c r="J177" s="192"/>
      <c r="K177" s="191"/>
      <c r="L177" s="191"/>
    </row>
    <row r="178" spans="1:12">
      <c r="A178" s="163"/>
      <c r="B178" s="163"/>
      <c r="C178" s="163"/>
      <c r="D178" s="163"/>
      <c r="E178" s="163"/>
      <c r="F178" s="163"/>
      <c r="G178" s="163"/>
      <c r="H178" s="163"/>
      <c r="I178" s="163"/>
      <c r="J178" s="192"/>
      <c r="K178" s="191"/>
      <c r="L178" s="191"/>
    </row>
    <row r="179" spans="1:12">
      <c r="A179" s="163"/>
      <c r="B179" s="163"/>
      <c r="C179" s="163"/>
      <c r="D179" s="163"/>
      <c r="E179" s="163"/>
      <c r="F179" s="163"/>
      <c r="G179" s="163"/>
      <c r="H179" s="163"/>
      <c r="I179" s="163"/>
      <c r="J179" s="192"/>
      <c r="K179" s="191"/>
      <c r="L179" s="191"/>
    </row>
    <row r="180" spans="1:12">
      <c r="A180" s="163"/>
      <c r="B180" s="163"/>
      <c r="C180" s="163"/>
      <c r="D180" s="163"/>
      <c r="E180" s="163"/>
      <c r="F180" s="163"/>
      <c r="G180" s="163"/>
      <c r="H180" s="163"/>
      <c r="I180" s="163"/>
      <c r="J180" s="192"/>
      <c r="K180" s="191"/>
      <c r="L180" s="191"/>
    </row>
    <row r="181" spans="1:12">
      <c r="A181" s="163"/>
      <c r="B181" s="163"/>
      <c r="C181" s="163"/>
      <c r="D181" s="163"/>
      <c r="E181" s="163"/>
      <c r="F181" s="163"/>
      <c r="G181" s="163"/>
      <c r="H181" s="163"/>
      <c r="I181" s="163"/>
      <c r="J181" s="192"/>
      <c r="K181" s="191"/>
      <c r="L181" s="191"/>
    </row>
    <row r="182" spans="1:12">
      <c r="A182" s="163"/>
      <c r="B182" s="163"/>
      <c r="C182" s="163"/>
      <c r="D182" s="163"/>
      <c r="E182" s="163"/>
      <c r="F182" s="163"/>
      <c r="G182" s="163"/>
      <c r="H182" s="163"/>
      <c r="I182" s="163"/>
      <c r="J182" s="192"/>
      <c r="K182" s="191"/>
      <c r="L182" s="191"/>
    </row>
    <row r="183" spans="1:12">
      <c r="A183" s="163"/>
      <c r="B183" s="163"/>
      <c r="C183" s="163"/>
      <c r="D183" s="163"/>
      <c r="E183" s="163"/>
      <c r="F183" s="163"/>
      <c r="G183" s="163"/>
      <c r="H183" s="163"/>
      <c r="I183" s="163"/>
      <c r="J183" s="192"/>
      <c r="K183" s="191"/>
      <c r="L183" s="191"/>
    </row>
    <row r="184" spans="1:12">
      <c r="A184" s="163"/>
      <c r="B184" s="163"/>
      <c r="C184" s="163"/>
      <c r="D184" s="163"/>
      <c r="E184" s="163"/>
      <c r="F184" s="163"/>
      <c r="G184" s="163"/>
      <c r="H184" s="163"/>
      <c r="I184" s="163"/>
      <c r="J184" s="192"/>
      <c r="K184" s="191"/>
      <c r="L184" s="191"/>
    </row>
    <row r="185" spans="1:12">
      <c r="A185" s="163"/>
      <c r="B185" s="163"/>
      <c r="C185" s="163"/>
      <c r="D185" s="163"/>
      <c r="E185" s="163"/>
      <c r="F185" s="163"/>
      <c r="G185" s="163"/>
      <c r="H185" s="163"/>
      <c r="I185" s="163"/>
      <c r="J185" s="192"/>
      <c r="K185" s="191"/>
      <c r="L185" s="191"/>
    </row>
    <row r="186" spans="1:12">
      <c r="A186" s="163"/>
      <c r="B186" s="163"/>
      <c r="C186" s="163"/>
      <c r="D186" s="163"/>
      <c r="E186" s="163"/>
      <c r="F186" s="163"/>
      <c r="G186" s="163"/>
      <c r="H186" s="163"/>
      <c r="I186" s="163"/>
      <c r="J186" s="192"/>
      <c r="K186" s="191"/>
      <c r="L186" s="191"/>
    </row>
    <row r="187" spans="1:12">
      <c r="A187" s="163"/>
      <c r="B187" s="163"/>
      <c r="C187" s="163"/>
      <c r="D187" s="163"/>
      <c r="E187" s="163"/>
      <c r="F187" s="163"/>
      <c r="G187" s="163"/>
      <c r="H187" s="163"/>
      <c r="I187" s="163"/>
      <c r="J187" s="192"/>
      <c r="K187" s="191"/>
      <c r="L187" s="191"/>
    </row>
    <row r="188" spans="1:12">
      <c r="A188" s="163"/>
      <c r="B188" s="163"/>
      <c r="C188" s="163"/>
      <c r="D188" s="163"/>
      <c r="E188" s="163"/>
      <c r="F188" s="163"/>
      <c r="G188" s="163"/>
      <c r="H188" s="163"/>
      <c r="I188" s="163"/>
      <c r="J188" s="192"/>
      <c r="K188" s="191"/>
      <c r="L188" s="191"/>
    </row>
    <row r="189" spans="1:12">
      <c r="A189" s="163"/>
      <c r="B189" s="163"/>
      <c r="C189" s="163"/>
      <c r="D189" s="163"/>
      <c r="E189" s="163"/>
      <c r="F189" s="163"/>
      <c r="G189" s="163"/>
      <c r="H189" s="163"/>
      <c r="I189" s="163"/>
      <c r="J189" s="192"/>
      <c r="K189" s="191"/>
      <c r="L189" s="191"/>
    </row>
    <row r="190" spans="1:12">
      <c r="A190" s="163"/>
      <c r="B190" s="163"/>
      <c r="C190" s="163"/>
      <c r="D190" s="163"/>
      <c r="E190" s="163"/>
      <c r="F190" s="163"/>
      <c r="G190" s="163"/>
      <c r="H190" s="163"/>
      <c r="I190" s="163"/>
      <c r="J190" s="192"/>
      <c r="K190" s="191"/>
      <c r="L190" s="191"/>
    </row>
    <row r="191" spans="1:12">
      <c r="A191" s="163"/>
      <c r="B191" s="163"/>
      <c r="C191" s="163"/>
      <c r="D191" s="163"/>
      <c r="E191" s="163"/>
      <c r="F191" s="163"/>
      <c r="G191" s="163"/>
      <c r="H191" s="163"/>
      <c r="I191" s="163"/>
      <c r="J191" s="192"/>
      <c r="K191" s="191"/>
      <c r="L191" s="191"/>
    </row>
    <row r="192" spans="1:12">
      <c r="A192" s="163"/>
      <c r="B192" s="163"/>
      <c r="C192" s="163"/>
      <c r="D192" s="163"/>
      <c r="E192" s="163"/>
      <c r="F192" s="163"/>
      <c r="G192" s="163"/>
      <c r="H192" s="163"/>
      <c r="I192" s="163"/>
      <c r="J192" s="192"/>
      <c r="K192" s="191"/>
      <c r="L192" s="191"/>
    </row>
    <row r="193" spans="1:12">
      <c r="A193" s="163"/>
      <c r="B193" s="163"/>
      <c r="C193" s="163"/>
      <c r="D193" s="163"/>
      <c r="E193" s="163"/>
      <c r="F193" s="163"/>
      <c r="G193" s="163"/>
      <c r="H193" s="163"/>
      <c r="I193" s="163"/>
      <c r="J193" s="192"/>
      <c r="K193" s="191"/>
      <c r="L193" s="191"/>
    </row>
    <row r="194" spans="1:12">
      <c r="A194" s="163"/>
      <c r="B194" s="163"/>
      <c r="C194" s="163"/>
      <c r="D194" s="163"/>
      <c r="E194" s="163"/>
      <c r="F194" s="163"/>
      <c r="G194" s="163"/>
      <c r="H194" s="163"/>
      <c r="I194" s="163"/>
      <c r="J194" s="192"/>
      <c r="K194" s="191"/>
      <c r="L194" s="191"/>
    </row>
    <row r="195" spans="1:12">
      <c r="A195" s="163"/>
      <c r="B195" s="163"/>
      <c r="C195" s="163"/>
      <c r="D195" s="163"/>
      <c r="E195" s="163"/>
      <c r="F195" s="163"/>
      <c r="G195" s="163"/>
      <c r="H195" s="163"/>
      <c r="I195" s="163"/>
      <c r="J195" s="192"/>
      <c r="K195" s="191"/>
      <c r="L195" s="191"/>
    </row>
    <row r="196" spans="1:12">
      <c r="A196" s="163"/>
      <c r="B196" s="163"/>
      <c r="C196" s="163"/>
      <c r="D196" s="163"/>
      <c r="E196" s="163"/>
      <c r="F196" s="163"/>
      <c r="G196" s="163"/>
      <c r="H196" s="163"/>
      <c r="I196" s="163"/>
      <c r="J196" s="192"/>
      <c r="K196" s="191"/>
      <c r="L196" s="191"/>
    </row>
    <row r="197" spans="1:12">
      <c r="A197" s="163"/>
      <c r="B197" s="163"/>
      <c r="C197" s="163"/>
      <c r="D197" s="163"/>
      <c r="E197" s="163"/>
      <c r="F197" s="163"/>
      <c r="G197" s="163"/>
      <c r="H197" s="163"/>
      <c r="I197" s="163"/>
      <c r="J197" s="192"/>
      <c r="K197" s="191"/>
      <c r="L197" s="191"/>
    </row>
    <row r="198" spans="1:12">
      <c r="A198" s="163"/>
      <c r="B198" s="163"/>
      <c r="C198" s="163"/>
      <c r="D198" s="163"/>
      <c r="E198" s="163"/>
      <c r="F198" s="163"/>
      <c r="G198" s="163"/>
      <c r="H198" s="163"/>
      <c r="I198" s="163"/>
      <c r="J198" s="192"/>
      <c r="K198" s="191"/>
      <c r="L198" s="191"/>
    </row>
    <row r="199" spans="1:12">
      <c r="A199" s="163"/>
      <c r="B199" s="163"/>
      <c r="C199" s="163"/>
      <c r="D199" s="163"/>
      <c r="E199" s="163"/>
      <c r="F199" s="163"/>
      <c r="G199" s="163"/>
      <c r="H199" s="163"/>
      <c r="I199" s="163"/>
      <c r="J199" s="192"/>
      <c r="K199" s="191"/>
      <c r="L199" s="191"/>
    </row>
    <row r="200" spans="1:12">
      <c r="A200" s="163"/>
      <c r="B200" s="163"/>
      <c r="C200" s="163"/>
      <c r="D200" s="163"/>
      <c r="E200" s="163"/>
      <c r="F200" s="163"/>
      <c r="G200" s="163"/>
      <c r="H200" s="163"/>
      <c r="I200" s="163"/>
      <c r="J200" s="192"/>
      <c r="K200" s="191"/>
      <c r="L200" s="191"/>
    </row>
    <row r="201" spans="1:12">
      <c r="A201" s="163"/>
      <c r="B201" s="163"/>
      <c r="C201" s="163"/>
      <c r="D201" s="163"/>
      <c r="E201" s="163"/>
      <c r="F201" s="163"/>
      <c r="G201" s="163"/>
      <c r="H201" s="163"/>
      <c r="I201" s="163"/>
      <c r="J201" s="192"/>
      <c r="K201" s="191"/>
      <c r="L201" s="191"/>
    </row>
    <row r="202" spans="1:12">
      <c r="A202" s="163"/>
      <c r="B202" s="163"/>
      <c r="C202" s="163"/>
      <c r="D202" s="163"/>
      <c r="E202" s="163"/>
      <c r="F202" s="163"/>
      <c r="G202" s="163"/>
      <c r="H202" s="163"/>
      <c r="I202" s="163"/>
      <c r="J202" s="192"/>
      <c r="K202" s="191"/>
      <c r="L202" s="191"/>
    </row>
    <row r="203" spans="1:12">
      <c r="A203" s="163"/>
      <c r="B203" s="163"/>
      <c r="C203" s="163"/>
      <c r="D203" s="163"/>
      <c r="E203" s="163"/>
      <c r="F203" s="163"/>
      <c r="G203" s="163"/>
      <c r="H203" s="163"/>
      <c r="I203" s="163"/>
      <c r="J203" s="192"/>
      <c r="K203" s="191"/>
      <c r="L203" s="191"/>
    </row>
    <row r="204" spans="1:12">
      <c r="A204" s="163"/>
      <c r="B204" s="163"/>
      <c r="C204" s="163"/>
      <c r="D204" s="163"/>
      <c r="E204" s="163"/>
      <c r="F204" s="163"/>
      <c r="G204" s="163"/>
      <c r="H204" s="163"/>
      <c r="I204" s="163"/>
      <c r="J204" s="192"/>
      <c r="K204" s="191"/>
      <c r="L204" s="191"/>
    </row>
    <row r="205" spans="1:12">
      <c r="A205" s="163"/>
      <c r="B205" s="163"/>
      <c r="C205" s="163"/>
      <c r="D205" s="163"/>
      <c r="E205" s="163"/>
      <c r="F205" s="163"/>
      <c r="G205" s="163"/>
      <c r="H205" s="163"/>
      <c r="I205" s="163"/>
      <c r="J205" s="192"/>
      <c r="K205" s="191"/>
      <c r="L205" s="191"/>
    </row>
    <row r="206" spans="1:12">
      <c r="A206" s="163"/>
      <c r="B206" s="163"/>
      <c r="C206" s="163"/>
      <c r="D206" s="163"/>
      <c r="E206" s="163"/>
      <c r="F206" s="163"/>
      <c r="G206" s="163"/>
      <c r="H206" s="163"/>
      <c r="I206" s="163"/>
      <c r="J206" s="192"/>
      <c r="K206" s="191"/>
      <c r="L206" s="191"/>
    </row>
    <row r="207" spans="1:12">
      <c r="A207" s="163"/>
      <c r="B207" s="163"/>
      <c r="C207" s="163"/>
      <c r="D207" s="163"/>
      <c r="E207" s="163"/>
      <c r="F207" s="163"/>
      <c r="G207" s="163"/>
      <c r="H207" s="163"/>
      <c r="I207" s="163"/>
      <c r="J207" s="192"/>
      <c r="K207" s="191"/>
      <c r="L207" s="191"/>
    </row>
    <row r="208" spans="1:12">
      <c r="A208" s="163"/>
      <c r="B208" s="163"/>
      <c r="C208" s="163"/>
      <c r="D208" s="163"/>
      <c r="E208" s="163"/>
      <c r="F208" s="163"/>
      <c r="G208" s="163"/>
      <c r="H208" s="163"/>
      <c r="I208" s="163"/>
      <c r="J208" s="192"/>
      <c r="K208" s="191"/>
      <c r="L208" s="191"/>
    </row>
    <row r="209" spans="1:12">
      <c r="A209" s="163"/>
      <c r="B209" s="163"/>
      <c r="C209" s="163"/>
      <c r="D209" s="163"/>
      <c r="E209" s="163"/>
      <c r="F209" s="163"/>
      <c r="G209" s="163"/>
      <c r="H209" s="163"/>
      <c r="I209" s="163"/>
      <c r="J209" s="192"/>
      <c r="K209" s="191"/>
      <c r="L209" s="191"/>
    </row>
    <row r="210" spans="1:12">
      <c r="A210" s="163"/>
      <c r="B210" s="163"/>
      <c r="C210" s="163"/>
      <c r="D210" s="163"/>
      <c r="E210" s="163"/>
      <c r="F210" s="163"/>
      <c r="G210" s="163"/>
      <c r="H210" s="163"/>
      <c r="I210" s="163"/>
      <c r="J210" s="192"/>
      <c r="K210" s="191"/>
      <c r="L210" s="191"/>
    </row>
    <row r="211" spans="1:12">
      <c r="A211" s="163"/>
      <c r="B211" s="163"/>
      <c r="C211" s="163"/>
      <c r="D211" s="163"/>
      <c r="E211" s="163"/>
      <c r="F211" s="163"/>
      <c r="G211" s="163"/>
      <c r="H211" s="163"/>
      <c r="I211" s="163"/>
      <c r="J211" s="192"/>
      <c r="K211" s="191"/>
      <c r="L211" s="191"/>
    </row>
    <row r="212" spans="1:12">
      <c r="A212" s="163"/>
      <c r="B212" s="163"/>
      <c r="C212" s="163"/>
      <c r="D212" s="163"/>
      <c r="E212" s="163"/>
      <c r="F212" s="163"/>
      <c r="G212" s="163"/>
      <c r="H212" s="163"/>
      <c r="I212" s="163"/>
      <c r="J212" s="192"/>
      <c r="K212" s="191"/>
      <c r="L212" s="191"/>
    </row>
    <row r="213" spans="1:12">
      <c r="A213" s="163"/>
      <c r="B213" s="163"/>
      <c r="C213" s="163"/>
      <c r="D213" s="163"/>
      <c r="E213" s="163"/>
      <c r="F213" s="163"/>
      <c r="G213" s="163"/>
      <c r="H213" s="163"/>
      <c r="I213" s="163"/>
      <c r="J213" s="192"/>
      <c r="K213" s="191"/>
      <c r="L213" s="191"/>
    </row>
    <row r="214" spans="1:12">
      <c r="A214" s="163"/>
      <c r="B214" s="163"/>
      <c r="C214" s="163"/>
      <c r="D214" s="163"/>
      <c r="E214" s="163"/>
      <c r="F214" s="163"/>
      <c r="G214" s="163"/>
      <c r="H214" s="163"/>
      <c r="I214" s="163"/>
      <c r="J214" s="192"/>
      <c r="K214" s="191"/>
      <c r="L214" s="191"/>
    </row>
    <row r="215" spans="1:12">
      <c r="A215" s="163"/>
      <c r="B215" s="163"/>
      <c r="C215" s="163"/>
      <c r="D215" s="163"/>
      <c r="E215" s="163"/>
      <c r="F215" s="163"/>
      <c r="G215" s="163"/>
      <c r="H215" s="163"/>
      <c r="I215" s="163"/>
      <c r="J215" s="192"/>
      <c r="K215" s="191"/>
      <c r="L215" s="191"/>
    </row>
    <row r="216" spans="1:12">
      <c r="A216" s="163"/>
      <c r="B216" s="163"/>
      <c r="C216" s="163"/>
      <c r="D216" s="163"/>
      <c r="E216" s="163"/>
      <c r="F216" s="163"/>
      <c r="G216" s="163"/>
      <c r="H216" s="163"/>
      <c r="I216" s="163"/>
      <c r="J216" s="192"/>
      <c r="K216" s="191"/>
      <c r="L216" s="191"/>
    </row>
    <row r="217" spans="1:12">
      <c r="A217" s="163"/>
      <c r="B217" s="163"/>
      <c r="C217" s="163"/>
      <c r="D217" s="163"/>
      <c r="E217" s="163"/>
      <c r="F217" s="163"/>
      <c r="G217" s="163"/>
      <c r="H217" s="163"/>
      <c r="I217" s="163"/>
      <c r="J217" s="192"/>
      <c r="K217" s="191"/>
      <c r="L217" s="191"/>
    </row>
    <row r="218" spans="1:12">
      <c r="A218" s="163"/>
      <c r="B218" s="163"/>
      <c r="C218" s="163"/>
      <c r="D218" s="163"/>
      <c r="E218" s="163"/>
      <c r="F218" s="163"/>
      <c r="G218" s="163"/>
      <c r="H218" s="163"/>
      <c r="I218" s="163"/>
      <c r="J218" s="192"/>
      <c r="K218" s="191"/>
      <c r="L218" s="191"/>
    </row>
    <row r="219" spans="1:12">
      <c r="A219" s="163"/>
      <c r="B219" s="163"/>
      <c r="C219" s="163"/>
      <c r="D219" s="163"/>
      <c r="E219" s="163"/>
      <c r="F219" s="163"/>
      <c r="G219" s="163"/>
      <c r="H219" s="163"/>
      <c r="I219" s="163"/>
      <c r="J219" s="192"/>
      <c r="K219" s="191"/>
      <c r="L219" s="191"/>
    </row>
    <row r="220" spans="1:12">
      <c r="A220" s="163"/>
      <c r="B220" s="163"/>
      <c r="C220" s="163"/>
      <c r="D220" s="163"/>
      <c r="E220" s="163"/>
      <c r="F220" s="163"/>
      <c r="G220" s="163"/>
      <c r="H220" s="163"/>
      <c r="I220" s="163"/>
      <c r="J220" s="192"/>
      <c r="K220" s="191"/>
      <c r="L220" s="191"/>
    </row>
    <row r="221" spans="1:12">
      <c r="A221" s="163"/>
      <c r="B221" s="163"/>
      <c r="C221" s="163"/>
      <c r="D221" s="163"/>
      <c r="E221" s="163"/>
      <c r="F221" s="163"/>
      <c r="G221" s="163"/>
      <c r="H221" s="163"/>
      <c r="I221" s="163"/>
      <c r="J221" s="192"/>
      <c r="K221" s="191"/>
      <c r="L221" s="191"/>
    </row>
    <row r="222" spans="1:12">
      <c r="A222" s="163"/>
      <c r="B222" s="163"/>
      <c r="C222" s="163"/>
      <c r="D222" s="163"/>
      <c r="E222" s="163"/>
      <c r="F222" s="163"/>
      <c r="G222" s="163"/>
      <c r="H222" s="163"/>
      <c r="I222" s="163"/>
      <c r="J222" s="192"/>
      <c r="K222" s="191"/>
      <c r="L222" s="191"/>
    </row>
    <row r="223" spans="1:12">
      <c r="A223" s="163"/>
      <c r="B223" s="163"/>
      <c r="C223" s="163"/>
      <c r="D223" s="163"/>
      <c r="E223" s="163"/>
      <c r="F223" s="163"/>
      <c r="G223" s="163"/>
      <c r="H223" s="163"/>
      <c r="I223" s="163"/>
      <c r="J223" s="192"/>
      <c r="K223" s="191"/>
      <c r="L223" s="191"/>
    </row>
    <row r="224" spans="1:12">
      <c r="A224" s="163"/>
      <c r="B224" s="163"/>
      <c r="C224" s="163"/>
      <c r="D224" s="163"/>
      <c r="E224" s="163"/>
      <c r="F224" s="163"/>
      <c r="G224" s="163"/>
      <c r="H224" s="163"/>
      <c r="I224" s="163"/>
      <c r="J224" s="192"/>
      <c r="K224" s="191"/>
      <c r="L224" s="191"/>
    </row>
    <row r="225" spans="1:12">
      <c r="A225" s="163"/>
      <c r="B225" s="163"/>
      <c r="C225" s="163"/>
      <c r="D225" s="163"/>
      <c r="E225" s="163"/>
      <c r="F225" s="163"/>
      <c r="G225" s="163"/>
      <c r="H225" s="163"/>
      <c r="I225" s="163"/>
      <c r="J225" s="192"/>
      <c r="K225" s="191"/>
      <c r="L225" s="191"/>
    </row>
    <row r="226" spans="1:12">
      <c r="A226" s="163"/>
      <c r="B226" s="163"/>
      <c r="C226" s="163"/>
      <c r="D226" s="163"/>
      <c r="E226" s="163"/>
      <c r="F226" s="163"/>
      <c r="G226" s="163"/>
      <c r="H226" s="163"/>
      <c r="I226" s="163"/>
      <c r="J226" s="192"/>
      <c r="K226" s="191"/>
      <c r="L226" s="191"/>
    </row>
    <row r="227" spans="1:12">
      <c r="A227" s="163"/>
      <c r="B227" s="163"/>
      <c r="C227" s="163"/>
      <c r="D227" s="163"/>
      <c r="E227" s="163"/>
      <c r="F227" s="163"/>
      <c r="G227" s="163"/>
      <c r="H227" s="163"/>
      <c r="I227" s="163"/>
      <c r="J227" s="192"/>
      <c r="K227" s="191"/>
      <c r="L227" s="191"/>
    </row>
    <row r="228" spans="1:12">
      <c r="A228" s="163"/>
      <c r="B228" s="163"/>
      <c r="C228" s="163"/>
      <c r="D228" s="163"/>
      <c r="E228" s="163"/>
      <c r="F228" s="163"/>
      <c r="G228" s="163"/>
      <c r="H228" s="163"/>
      <c r="I228" s="163"/>
      <c r="J228" s="192"/>
      <c r="K228" s="191"/>
      <c r="L228" s="191"/>
    </row>
    <row r="229" spans="1:12">
      <c r="A229" s="163"/>
      <c r="B229" s="163"/>
      <c r="C229" s="163"/>
      <c r="D229" s="163"/>
      <c r="E229" s="163"/>
      <c r="F229" s="163"/>
      <c r="G229" s="163"/>
      <c r="H229" s="163"/>
      <c r="I229" s="163"/>
      <c r="J229" s="192"/>
      <c r="K229" s="191"/>
      <c r="L229" s="191"/>
    </row>
    <row r="230" spans="1:12">
      <c r="A230" s="163"/>
      <c r="B230" s="163"/>
      <c r="C230" s="163"/>
      <c r="D230" s="163"/>
      <c r="E230" s="163"/>
      <c r="F230" s="163"/>
      <c r="G230" s="163"/>
      <c r="H230" s="163"/>
      <c r="I230" s="163"/>
      <c r="J230" s="192"/>
      <c r="K230" s="191"/>
      <c r="L230" s="191"/>
    </row>
    <row r="231" spans="1:12">
      <c r="A231" s="163"/>
      <c r="B231" s="163"/>
      <c r="C231" s="163"/>
      <c r="D231" s="163"/>
      <c r="E231" s="163"/>
      <c r="F231" s="163"/>
      <c r="G231" s="163"/>
      <c r="H231" s="163"/>
      <c r="I231" s="163"/>
      <c r="J231" s="192"/>
      <c r="K231" s="191"/>
      <c r="L231" s="191"/>
    </row>
    <row r="232" spans="1:12">
      <c r="A232" s="163"/>
      <c r="B232" s="163"/>
      <c r="C232" s="163"/>
      <c r="D232" s="163"/>
      <c r="E232" s="163"/>
      <c r="F232" s="163"/>
      <c r="G232" s="163"/>
      <c r="H232" s="163"/>
      <c r="I232" s="163"/>
      <c r="J232" s="192"/>
      <c r="K232" s="191"/>
      <c r="L232" s="191"/>
    </row>
    <row r="233" spans="1:12">
      <c r="A233" s="163"/>
      <c r="B233" s="163"/>
      <c r="C233" s="163"/>
      <c r="D233" s="163"/>
      <c r="E233" s="163"/>
      <c r="F233" s="163"/>
      <c r="G233" s="163"/>
      <c r="H233" s="163"/>
      <c r="I233" s="163"/>
      <c r="J233" s="192"/>
      <c r="K233" s="191"/>
      <c r="L233" s="191"/>
    </row>
    <row r="234" spans="1:12">
      <c r="A234" s="163"/>
      <c r="B234" s="163"/>
      <c r="C234" s="163"/>
      <c r="D234" s="163"/>
      <c r="E234" s="163"/>
      <c r="F234" s="163"/>
      <c r="G234" s="163"/>
      <c r="H234" s="163"/>
      <c r="I234" s="163"/>
      <c r="J234" s="192"/>
      <c r="K234" s="191"/>
      <c r="L234" s="191"/>
    </row>
    <row r="235" spans="1:12">
      <c r="A235" s="163"/>
      <c r="B235" s="163"/>
      <c r="C235" s="163"/>
      <c r="D235" s="163"/>
      <c r="E235" s="163"/>
      <c r="F235" s="163"/>
      <c r="G235" s="163"/>
      <c r="H235" s="163"/>
      <c r="I235" s="163"/>
      <c r="J235" s="192"/>
      <c r="K235" s="191"/>
      <c r="L235" s="191"/>
    </row>
    <row r="236" spans="1:12">
      <c r="A236" s="163"/>
      <c r="B236" s="163"/>
      <c r="C236" s="163"/>
      <c r="D236" s="163"/>
      <c r="E236" s="163"/>
      <c r="F236" s="163"/>
      <c r="G236" s="163"/>
      <c r="H236" s="163"/>
      <c r="I236" s="163"/>
      <c r="J236" s="192"/>
      <c r="K236" s="191"/>
      <c r="L236" s="191"/>
    </row>
    <row r="237" spans="1:12">
      <c r="A237" s="163"/>
      <c r="B237" s="163"/>
      <c r="C237" s="163"/>
      <c r="D237" s="163"/>
      <c r="E237" s="163"/>
      <c r="F237" s="163"/>
      <c r="G237" s="163"/>
      <c r="H237" s="163"/>
      <c r="I237" s="163"/>
      <c r="J237" s="192"/>
      <c r="K237" s="191"/>
      <c r="L237" s="191"/>
    </row>
    <row r="238" spans="1:12">
      <c r="A238" s="163"/>
      <c r="B238" s="163"/>
      <c r="C238" s="163"/>
      <c r="D238" s="163"/>
      <c r="E238" s="163"/>
      <c r="F238" s="163"/>
      <c r="G238" s="163"/>
      <c r="H238" s="163"/>
      <c r="I238" s="163"/>
      <c r="J238" s="192"/>
      <c r="K238" s="191"/>
      <c r="L238" s="191"/>
    </row>
    <row r="239" spans="1:12">
      <c r="A239" s="163"/>
      <c r="B239" s="163"/>
      <c r="C239" s="163"/>
      <c r="D239" s="163"/>
      <c r="E239" s="163"/>
      <c r="F239" s="163"/>
      <c r="G239" s="163"/>
      <c r="H239" s="163"/>
      <c r="I239" s="163"/>
      <c r="J239" s="192"/>
      <c r="K239" s="191"/>
      <c r="L239" s="191"/>
    </row>
    <row r="240" spans="1:12">
      <c r="A240" s="163"/>
      <c r="B240" s="163"/>
      <c r="C240" s="163"/>
      <c r="D240" s="163"/>
      <c r="E240" s="163"/>
      <c r="F240" s="163"/>
      <c r="G240" s="163"/>
      <c r="H240" s="163"/>
      <c r="I240" s="163"/>
      <c r="J240" s="192"/>
      <c r="K240" s="191"/>
      <c r="L240" s="191"/>
    </row>
    <row r="241" spans="1:12">
      <c r="A241" s="163"/>
      <c r="B241" s="163"/>
      <c r="C241" s="163"/>
      <c r="D241" s="163"/>
      <c r="E241" s="163"/>
      <c r="F241" s="163"/>
      <c r="G241" s="163"/>
      <c r="H241" s="163"/>
      <c r="I241" s="163"/>
      <c r="J241" s="192"/>
      <c r="K241" s="191"/>
      <c r="L241" s="191"/>
    </row>
    <row r="242" spans="1:12">
      <c r="A242" s="163"/>
      <c r="B242" s="163"/>
      <c r="C242" s="163"/>
      <c r="D242" s="163"/>
      <c r="E242" s="163"/>
      <c r="F242" s="163"/>
      <c r="G242" s="163"/>
      <c r="H242" s="163"/>
      <c r="I242" s="163"/>
      <c r="J242" s="192"/>
      <c r="K242" s="191"/>
      <c r="L242" s="191"/>
    </row>
    <row r="243" spans="1:12">
      <c r="A243" s="163"/>
      <c r="B243" s="163"/>
      <c r="C243" s="163"/>
      <c r="D243" s="163"/>
      <c r="E243" s="163"/>
      <c r="F243" s="163"/>
      <c r="G243" s="163"/>
      <c r="H243" s="163"/>
      <c r="I243" s="163"/>
      <c r="J243" s="192"/>
      <c r="K243" s="191"/>
      <c r="L243" s="191"/>
    </row>
    <row r="244" spans="1:12">
      <c r="A244" s="163"/>
      <c r="B244" s="163"/>
      <c r="C244" s="163"/>
      <c r="D244" s="163"/>
      <c r="E244" s="163"/>
      <c r="F244" s="163"/>
      <c r="G244" s="163"/>
      <c r="H244" s="163"/>
      <c r="I244" s="163"/>
      <c r="J244" s="192"/>
      <c r="K244" s="191"/>
      <c r="L244" s="191"/>
    </row>
    <row r="245" spans="1:12">
      <c r="A245" s="163"/>
      <c r="B245" s="163"/>
      <c r="C245" s="163"/>
      <c r="D245" s="163"/>
      <c r="E245" s="163"/>
      <c r="F245" s="163"/>
      <c r="G245" s="163"/>
      <c r="H245" s="163"/>
      <c r="I245" s="163"/>
      <c r="J245" s="192"/>
      <c r="K245" s="191"/>
      <c r="L245" s="191"/>
    </row>
    <row r="246" spans="1:12">
      <c r="A246" s="163"/>
      <c r="B246" s="163"/>
      <c r="C246" s="163"/>
      <c r="D246" s="163"/>
      <c r="E246" s="163"/>
      <c r="F246" s="163"/>
      <c r="G246" s="163"/>
      <c r="H246" s="163"/>
      <c r="I246" s="163"/>
      <c r="J246" s="192"/>
      <c r="K246" s="191"/>
      <c r="L246" s="191"/>
    </row>
    <row r="247" spans="1:12">
      <c r="A247" s="163"/>
      <c r="B247" s="163"/>
      <c r="C247" s="163"/>
      <c r="D247" s="163"/>
      <c r="E247" s="163"/>
      <c r="F247" s="163"/>
      <c r="G247" s="163"/>
      <c r="H247" s="163"/>
      <c r="I247" s="163"/>
      <c r="J247" s="192"/>
      <c r="K247" s="191"/>
      <c r="L247" s="191"/>
    </row>
    <row r="248" spans="1:12">
      <c r="A248" s="163"/>
      <c r="B248" s="163"/>
      <c r="C248" s="163"/>
      <c r="D248" s="163"/>
      <c r="E248" s="163"/>
      <c r="F248" s="163"/>
      <c r="G248" s="163"/>
      <c r="H248" s="163"/>
      <c r="I248" s="163"/>
      <c r="J248" s="192"/>
      <c r="K248" s="191"/>
      <c r="L248" s="191"/>
    </row>
    <row r="249" spans="1:12">
      <c r="A249" s="163"/>
      <c r="B249" s="163"/>
      <c r="C249" s="163"/>
      <c r="D249" s="163"/>
      <c r="E249" s="163"/>
      <c r="F249" s="163"/>
      <c r="G249" s="163"/>
      <c r="H249" s="163"/>
      <c r="I249" s="163"/>
      <c r="J249" s="192"/>
      <c r="K249" s="191"/>
      <c r="L249" s="191"/>
    </row>
    <row r="250" spans="1:12">
      <c r="A250" s="163"/>
      <c r="B250" s="163"/>
      <c r="C250" s="163"/>
      <c r="D250" s="163"/>
      <c r="E250" s="163"/>
      <c r="F250" s="163"/>
      <c r="G250" s="163"/>
      <c r="H250" s="163"/>
      <c r="I250" s="163"/>
      <c r="J250" s="192"/>
      <c r="K250" s="191"/>
      <c r="L250" s="191"/>
    </row>
    <row r="251" spans="1:12">
      <c r="A251" s="163"/>
      <c r="B251" s="163"/>
      <c r="C251" s="163"/>
      <c r="D251" s="163"/>
      <c r="E251" s="163"/>
      <c r="F251" s="163"/>
      <c r="G251" s="163"/>
      <c r="H251" s="163"/>
      <c r="I251" s="163"/>
      <c r="J251" s="192"/>
      <c r="K251" s="191"/>
      <c r="L251" s="191"/>
    </row>
    <row r="252" spans="1:12">
      <c r="A252" s="163"/>
      <c r="B252" s="163"/>
      <c r="C252" s="163"/>
      <c r="D252" s="163"/>
      <c r="E252" s="163"/>
      <c r="F252" s="163"/>
      <c r="G252" s="163"/>
      <c r="H252" s="163"/>
      <c r="I252" s="163"/>
      <c r="J252" s="192"/>
      <c r="K252" s="191"/>
      <c r="L252" s="191"/>
    </row>
    <row r="253" spans="1:12">
      <c r="A253" s="163"/>
      <c r="B253" s="163"/>
      <c r="C253" s="163"/>
      <c r="D253" s="163"/>
      <c r="E253" s="163"/>
      <c r="F253" s="163"/>
      <c r="G253" s="163"/>
      <c r="H253" s="163"/>
      <c r="I253" s="163"/>
      <c r="J253" s="192"/>
      <c r="K253" s="191"/>
      <c r="L253" s="191"/>
    </row>
    <row r="254" spans="1:12">
      <c r="A254" s="163"/>
      <c r="B254" s="163"/>
      <c r="C254" s="163"/>
      <c r="D254" s="163"/>
      <c r="E254" s="163"/>
      <c r="F254" s="163"/>
      <c r="G254" s="163"/>
      <c r="H254" s="163"/>
      <c r="I254" s="163"/>
      <c r="J254" s="192"/>
      <c r="K254" s="191"/>
      <c r="L254" s="191"/>
    </row>
    <row r="255" spans="1:12">
      <c r="A255" s="163"/>
      <c r="B255" s="163"/>
      <c r="C255" s="163"/>
      <c r="D255" s="163"/>
      <c r="E255" s="163"/>
      <c r="F255" s="163"/>
      <c r="G255" s="163"/>
      <c r="H255" s="163"/>
      <c r="I255" s="163"/>
      <c r="J255" s="192"/>
      <c r="K255" s="191"/>
      <c r="L255" s="191"/>
    </row>
    <row r="256" spans="1:12">
      <c r="A256" s="163"/>
      <c r="B256" s="163"/>
      <c r="C256" s="163"/>
      <c r="D256" s="163"/>
      <c r="E256" s="163"/>
      <c r="F256" s="163"/>
      <c r="G256" s="163"/>
      <c r="H256" s="163"/>
      <c r="I256" s="163"/>
      <c r="J256" s="192"/>
      <c r="K256" s="191"/>
      <c r="L256" s="191"/>
    </row>
    <row r="257" spans="1:12">
      <c r="A257" s="163"/>
      <c r="B257" s="163"/>
      <c r="C257" s="163"/>
      <c r="D257" s="163"/>
      <c r="E257" s="163"/>
      <c r="F257" s="163"/>
      <c r="G257" s="163"/>
      <c r="H257" s="163"/>
      <c r="I257" s="163"/>
      <c r="J257" s="192"/>
      <c r="K257" s="191"/>
      <c r="L257" s="191"/>
    </row>
    <row r="258" spans="1:12">
      <c r="A258" s="163"/>
      <c r="B258" s="163"/>
      <c r="C258" s="163"/>
      <c r="D258" s="163"/>
      <c r="E258" s="163"/>
      <c r="F258" s="163"/>
      <c r="G258" s="163"/>
      <c r="H258" s="163"/>
      <c r="I258" s="163"/>
      <c r="J258" s="192"/>
      <c r="K258" s="191"/>
      <c r="L258" s="191"/>
    </row>
    <row r="259" spans="1:12">
      <c r="A259" s="163"/>
      <c r="B259" s="163"/>
      <c r="C259" s="163"/>
      <c r="D259" s="163"/>
      <c r="E259" s="163"/>
      <c r="F259" s="163"/>
      <c r="G259" s="163"/>
      <c r="H259" s="163"/>
      <c r="I259" s="163"/>
      <c r="J259" s="192"/>
      <c r="K259" s="191"/>
      <c r="L259" s="191"/>
    </row>
    <row r="260" spans="1:12">
      <c r="A260" s="163"/>
      <c r="B260" s="163"/>
      <c r="C260" s="163"/>
      <c r="D260" s="163"/>
      <c r="E260" s="163"/>
      <c r="F260" s="163"/>
      <c r="G260" s="163"/>
      <c r="H260" s="163"/>
      <c r="I260" s="163"/>
      <c r="J260" s="192"/>
      <c r="K260" s="191"/>
      <c r="L260" s="191"/>
    </row>
    <row r="261" spans="1:12">
      <c r="A261" s="163"/>
      <c r="B261" s="163"/>
      <c r="C261" s="163"/>
      <c r="D261" s="163"/>
      <c r="E261" s="163"/>
      <c r="F261" s="163"/>
      <c r="G261" s="163"/>
      <c r="H261" s="163"/>
      <c r="I261" s="163"/>
      <c r="J261" s="192"/>
      <c r="K261" s="191"/>
      <c r="L261" s="191"/>
    </row>
    <row r="262" spans="1:12">
      <c r="A262" s="163"/>
      <c r="B262" s="163"/>
      <c r="C262" s="163"/>
      <c r="D262" s="163"/>
      <c r="E262" s="163"/>
      <c r="F262" s="163"/>
      <c r="G262" s="163"/>
      <c r="H262" s="163"/>
      <c r="I262" s="163"/>
      <c r="J262" s="192"/>
      <c r="K262" s="191"/>
      <c r="L262" s="191"/>
    </row>
    <row r="263" spans="1:12">
      <c r="A263" s="163"/>
      <c r="B263" s="163"/>
      <c r="C263" s="163"/>
      <c r="D263" s="163"/>
      <c r="E263" s="163"/>
      <c r="F263" s="163"/>
      <c r="G263" s="163"/>
      <c r="H263" s="163"/>
      <c r="I263" s="163"/>
      <c r="J263" s="192"/>
      <c r="K263" s="191"/>
      <c r="L263" s="191"/>
    </row>
    <row r="264" spans="1:12">
      <c r="A264" s="163"/>
      <c r="B264" s="163"/>
      <c r="C264" s="163"/>
      <c r="D264" s="163"/>
      <c r="E264" s="163"/>
      <c r="F264" s="163"/>
      <c r="G264" s="163"/>
      <c r="H264" s="163"/>
      <c r="I264" s="163"/>
      <c r="J264" s="192"/>
      <c r="K264" s="191"/>
      <c r="L264" s="191"/>
    </row>
    <row r="265" spans="1:12">
      <c r="A265" s="163"/>
      <c r="B265" s="163"/>
      <c r="C265" s="163"/>
      <c r="D265" s="163"/>
      <c r="E265" s="163"/>
      <c r="F265" s="163"/>
      <c r="G265" s="163"/>
      <c r="H265" s="163"/>
      <c r="I265" s="163"/>
      <c r="J265" s="192"/>
      <c r="K265" s="191"/>
      <c r="L265" s="191"/>
    </row>
    <row r="266" spans="1:12">
      <c r="A266" s="163"/>
      <c r="B266" s="163"/>
      <c r="C266" s="163"/>
      <c r="D266" s="163"/>
      <c r="E266" s="163"/>
      <c r="F266" s="163"/>
      <c r="G266" s="163"/>
      <c r="H266" s="163"/>
      <c r="I266" s="163"/>
      <c r="J266" s="192"/>
      <c r="K266" s="191"/>
      <c r="L266" s="191"/>
    </row>
    <row r="267" spans="1:12">
      <c r="A267" s="163"/>
      <c r="B267" s="163"/>
      <c r="C267" s="163"/>
      <c r="D267" s="163"/>
      <c r="E267" s="163"/>
      <c r="F267" s="163"/>
      <c r="G267" s="163"/>
      <c r="H267" s="163"/>
      <c r="I267" s="163"/>
      <c r="J267" s="192"/>
      <c r="K267" s="191"/>
      <c r="L267" s="191"/>
    </row>
    <row r="268" spans="1:12">
      <c r="A268" s="163"/>
      <c r="B268" s="163"/>
      <c r="C268" s="163"/>
      <c r="D268" s="163"/>
      <c r="E268" s="163"/>
      <c r="F268" s="163"/>
      <c r="G268" s="163"/>
      <c r="H268" s="163"/>
      <c r="I268" s="163"/>
      <c r="J268" s="192"/>
      <c r="K268" s="191"/>
      <c r="L268" s="191"/>
    </row>
    <row r="269" spans="1:12">
      <c r="A269" s="163"/>
      <c r="B269" s="163"/>
      <c r="C269" s="163"/>
      <c r="D269" s="163"/>
      <c r="E269" s="163"/>
      <c r="F269" s="163"/>
      <c r="G269" s="163"/>
      <c r="H269" s="163"/>
      <c r="I269" s="163"/>
      <c r="J269" s="192"/>
      <c r="K269" s="191"/>
      <c r="L269" s="191"/>
    </row>
    <row r="270" spans="1:12">
      <c r="A270" s="163"/>
      <c r="B270" s="163"/>
      <c r="C270" s="163"/>
      <c r="D270" s="163"/>
      <c r="E270" s="163"/>
      <c r="F270" s="163"/>
      <c r="G270" s="163"/>
      <c r="H270" s="163"/>
      <c r="I270" s="163"/>
      <c r="J270" s="192"/>
      <c r="K270" s="191"/>
      <c r="L270" s="191"/>
    </row>
    <row r="271" spans="1:12">
      <c r="A271" s="163"/>
      <c r="B271" s="163"/>
      <c r="C271" s="163"/>
      <c r="D271" s="163"/>
      <c r="E271" s="163"/>
      <c r="F271" s="163"/>
      <c r="G271" s="163"/>
      <c r="H271" s="163"/>
      <c r="I271" s="163"/>
      <c r="J271" s="192"/>
      <c r="K271" s="191"/>
      <c r="L271" s="191"/>
    </row>
    <row r="272" spans="1:12">
      <c r="A272" s="163"/>
      <c r="B272" s="163"/>
      <c r="C272" s="163"/>
      <c r="D272" s="163"/>
      <c r="E272" s="163"/>
      <c r="F272" s="163"/>
      <c r="G272" s="163"/>
      <c r="H272" s="163"/>
      <c r="I272" s="163"/>
      <c r="J272" s="192"/>
      <c r="K272" s="191"/>
      <c r="L272" s="191"/>
    </row>
    <row r="273" spans="1:12">
      <c r="A273" s="163"/>
      <c r="B273" s="163"/>
      <c r="C273" s="163"/>
      <c r="D273" s="163"/>
      <c r="E273" s="163"/>
      <c r="F273" s="163"/>
      <c r="G273" s="163"/>
      <c r="H273" s="163"/>
      <c r="I273" s="163"/>
      <c r="J273" s="192"/>
      <c r="K273" s="191"/>
      <c r="L273" s="191"/>
    </row>
    <row r="274" spans="1:12">
      <c r="A274" s="163"/>
      <c r="B274" s="163"/>
      <c r="C274" s="163"/>
      <c r="D274" s="163"/>
      <c r="E274" s="163"/>
      <c r="F274" s="163"/>
      <c r="G274" s="163"/>
      <c r="H274" s="163"/>
      <c r="I274" s="163"/>
      <c r="J274" s="192"/>
      <c r="K274" s="191"/>
      <c r="L274" s="191"/>
    </row>
    <row r="275" spans="1:12">
      <c r="A275" s="163"/>
      <c r="B275" s="163"/>
      <c r="C275" s="163"/>
      <c r="D275" s="163"/>
      <c r="E275" s="163"/>
      <c r="F275" s="163"/>
      <c r="G275" s="163"/>
      <c r="H275" s="163"/>
      <c r="I275" s="163"/>
      <c r="J275" s="192"/>
      <c r="K275" s="191"/>
      <c r="L275" s="191"/>
    </row>
    <row r="276" spans="1:12">
      <c r="A276" s="163"/>
      <c r="B276" s="163"/>
      <c r="C276" s="163"/>
      <c r="D276" s="163"/>
      <c r="E276" s="163"/>
      <c r="F276" s="163"/>
      <c r="G276" s="163"/>
      <c r="H276" s="163"/>
      <c r="I276" s="163"/>
      <c r="J276" s="192"/>
      <c r="K276" s="191"/>
      <c r="L276" s="191"/>
    </row>
    <row r="277" spans="1:12">
      <c r="A277" s="163"/>
      <c r="B277" s="163"/>
      <c r="C277" s="163"/>
      <c r="D277" s="163"/>
      <c r="E277" s="163"/>
      <c r="F277" s="163"/>
      <c r="G277" s="163"/>
      <c r="H277" s="163"/>
      <c r="I277" s="163"/>
      <c r="J277" s="192"/>
      <c r="K277" s="191"/>
      <c r="L277" s="191"/>
    </row>
    <row r="278" spans="1:12">
      <c r="A278" s="163"/>
      <c r="B278" s="163"/>
      <c r="C278" s="163"/>
      <c r="D278" s="163"/>
      <c r="E278" s="163"/>
      <c r="F278" s="163"/>
      <c r="G278" s="163"/>
      <c r="H278" s="163"/>
      <c r="I278" s="163"/>
      <c r="J278" s="192"/>
      <c r="K278" s="191"/>
      <c r="L278" s="191"/>
    </row>
    <row r="279" spans="1:12">
      <c r="A279" s="163"/>
      <c r="B279" s="163"/>
      <c r="C279" s="163"/>
      <c r="D279" s="163"/>
      <c r="E279" s="163"/>
      <c r="F279" s="163"/>
      <c r="G279" s="163"/>
      <c r="H279" s="163"/>
      <c r="I279" s="163"/>
      <c r="J279" s="192"/>
      <c r="K279" s="191"/>
      <c r="L279" s="191"/>
    </row>
    <row r="280" spans="1:12">
      <c r="A280" s="163"/>
      <c r="B280" s="163"/>
      <c r="C280" s="163"/>
      <c r="D280" s="163"/>
      <c r="E280" s="163"/>
      <c r="F280" s="163"/>
      <c r="G280" s="163"/>
      <c r="H280" s="163"/>
      <c r="I280" s="163"/>
      <c r="J280" s="192"/>
      <c r="K280" s="191"/>
      <c r="L280" s="191"/>
    </row>
    <row r="281" spans="1:12">
      <c r="A281" s="163"/>
      <c r="B281" s="163"/>
      <c r="C281" s="163"/>
      <c r="D281" s="163"/>
      <c r="E281" s="163"/>
      <c r="F281" s="163"/>
      <c r="G281" s="163"/>
      <c r="H281" s="163"/>
      <c r="I281" s="163"/>
      <c r="J281" s="192"/>
      <c r="K281" s="191"/>
      <c r="L281" s="191"/>
    </row>
    <row r="282" spans="1:12">
      <c r="A282" s="163"/>
      <c r="B282" s="163"/>
      <c r="C282" s="163"/>
      <c r="D282" s="163"/>
      <c r="E282" s="163"/>
      <c r="F282" s="163"/>
      <c r="G282" s="163"/>
      <c r="H282" s="163"/>
      <c r="I282" s="163"/>
      <c r="J282" s="192"/>
      <c r="K282" s="191"/>
      <c r="L282" s="191"/>
    </row>
    <row r="283" spans="1:12">
      <c r="A283" s="163"/>
      <c r="B283" s="163"/>
      <c r="C283" s="163"/>
      <c r="D283" s="163"/>
      <c r="E283" s="163"/>
      <c r="F283" s="163"/>
      <c r="G283" s="163"/>
      <c r="H283" s="163"/>
      <c r="I283" s="163"/>
      <c r="J283" s="192"/>
      <c r="K283" s="191"/>
      <c r="L283" s="191"/>
    </row>
    <row r="284" spans="1:12">
      <c r="A284" s="163"/>
      <c r="B284" s="163"/>
      <c r="C284" s="163"/>
      <c r="D284" s="163"/>
      <c r="E284" s="163"/>
      <c r="F284" s="163"/>
      <c r="G284" s="163"/>
      <c r="H284" s="163"/>
      <c r="I284" s="163"/>
      <c r="J284" s="192"/>
      <c r="K284" s="191"/>
      <c r="L284" s="191"/>
    </row>
    <row r="285" spans="1:12">
      <c r="A285" s="163"/>
      <c r="B285" s="163"/>
      <c r="C285" s="163"/>
      <c r="D285" s="163"/>
      <c r="E285" s="163"/>
      <c r="F285" s="163"/>
      <c r="G285" s="163"/>
      <c r="H285" s="163"/>
      <c r="I285" s="163"/>
      <c r="J285" s="192"/>
      <c r="K285" s="191"/>
      <c r="L285" s="191"/>
    </row>
    <row r="286" spans="1:12">
      <c r="A286" s="163"/>
      <c r="B286" s="163"/>
      <c r="C286" s="163"/>
      <c r="D286" s="163"/>
      <c r="E286" s="163"/>
      <c r="F286" s="163"/>
      <c r="G286" s="163"/>
      <c r="H286" s="163"/>
      <c r="I286" s="163"/>
      <c r="J286" s="192"/>
      <c r="K286" s="191"/>
      <c r="L286" s="191"/>
    </row>
    <row r="287" spans="1:12">
      <c r="A287" s="163"/>
      <c r="B287" s="163"/>
      <c r="C287" s="163"/>
      <c r="D287" s="163"/>
      <c r="E287" s="163"/>
      <c r="F287" s="163"/>
      <c r="G287" s="163"/>
      <c r="H287" s="163"/>
      <c r="I287" s="163"/>
      <c r="J287" s="192"/>
      <c r="K287" s="191"/>
      <c r="L287" s="191"/>
    </row>
    <row r="288" spans="1:12">
      <c r="A288" s="163"/>
      <c r="B288" s="163"/>
      <c r="C288" s="163"/>
      <c r="D288" s="163"/>
      <c r="E288" s="163"/>
      <c r="F288" s="163"/>
      <c r="G288" s="163"/>
      <c r="H288" s="163"/>
      <c r="I288" s="163"/>
      <c r="J288" s="192"/>
      <c r="K288" s="191"/>
      <c r="L288" s="191"/>
    </row>
    <row r="289" spans="1:12">
      <c r="A289" s="163"/>
      <c r="B289" s="163"/>
      <c r="C289" s="163"/>
      <c r="D289" s="163"/>
      <c r="E289" s="163"/>
      <c r="F289" s="163"/>
      <c r="G289" s="163"/>
      <c r="H289" s="163"/>
      <c r="I289" s="163"/>
      <c r="J289" s="192"/>
      <c r="K289" s="191"/>
      <c r="L289" s="191"/>
    </row>
    <row r="290" spans="1:12">
      <c r="A290" s="163"/>
      <c r="B290" s="163"/>
      <c r="C290" s="163"/>
      <c r="D290" s="163"/>
      <c r="E290" s="163"/>
      <c r="F290" s="163"/>
      <c r="G290" s="163"/>
      <c r="H290" s="163"/>
      <c r="I290" s="163"/>
      <c r="J290" s="192"/>
      <c r="K290" s="191"/>
      <c r="L290" s="191"/>
    </row>
    <row r="291" spans="1:12">
      <c r="A291" s="163"/>
      <c r="B291" s="163"/>
      <c r="C291" s="163"/>
      <c r="D291" s="163"/>
      <c r="E291" s="163"/>
      <c r="F291" s="163"/>
      <c r="G291" s="163"/>
      <c r="H291" s="163"/>
      <c r="I291" s="163"/>
      <c r="J291" s="192"/>
      <c r="K291" s="191"/>
      <c r="L291" s="191"/>
    </row>
    <row r="292" spans="1:12">
      <c r="A292" s="163"/>
      <c r="B292" s="163"/>
      <c r="C292" s="163"/>
      <c r="D292" s="163"/>
      <c r="E292" s="163"/>
      <c r="F292" s="163"/>
      <c r="G292" s="163"/>
      <c r="H292" s="163"/>
      <c r="I292" s="163"/>
      <c r="J292" s="192"/>
      <c r="K292" s="191"/>
      <c r="L292" s="191"/>
    </row>
    <row r="293" spans="1:12">
      <c r="A293" s="163"/>
      <c r="B293" s="163"/>
      <c r="C293" s="163"/>
      <c r="D293" s="163"/>
      <c r="E293" s="163"/>
      <c r="F293" s="163"/>
      <c r="G293" s="163"/>
      <c r="H293" s="163"/>
      <c r="I293" s="163"/>
      <c r="J293" s="192"/>
      <c r="K293" s="191"/>
      <c r="L293" s="191"/>
    </row>
    <row r="294" spans="1:12">
      <c r="A294" s="163"/>
      <c r="B294" s="163"/>
      <c r="C294" s="163"/>
      <c r="D294" s="163"/>
      <c r="E294" s="163"/>
      <c r="F294" s="163"/>
      <c r="G294" s="163"/>
      <c r="H294" s="163"/>
      <c r="I294" s="163"/>
      <c r="J294" s="192"/>
      <c r="K294" s="191"/>
      <c r="L294" s="191"/>
    </row>
    <row r="295" spans="1:12">
      <c r="A295" s="163"/>
      <c r="B295" s="163"/>
      <c r="C295" s="163"/>
      <c r="D295" s="163"/>
      <c r="E295" s="163"/>
      <c r="F295" s="163"/>
      <c r="G295" s="163"/>
      <c r="H295" s="163"/>
      <c r="I295" s="163"/>
      <c r="J295" s="192"/>
      <c r="K295" s="191"/>
      <c r="L295" s="191"/>
    </row>
    <row r="296" spans="1:12">
      <c r="A296" s="163"/>
      <c r="B296" s="163"/>
      <c r="C296" s="163"/>
      <c r="D296" s="163"/>
      <c r="E296" s="163"/>
      <c r="F296" s="163"/>
      <c r="G296" s="163"/>
      <c r="H296" s="163"/>
      <c r="I296" s="163"/>
      <c r="J296" s="192"/>
      <c r="K296" s="191"/>
      <c r="L296" s="191"/>
    </row>
    <row r="297" spans="1:12">
      <c r="A297" s="163"/>
      <c r="B297" s="163"/>
      <c r="C297" s="163"/>
      <c r="D297" s="163"/>
      <c r="E297" s="163"/>
      <c r="F297" s="163"/>
      <c r="G297" s="163"/>
      <c r="H297" s="163"/>
      <c r="I297" s="163"/>
      <c r="J297" s="192"/>
      <c r="K297" s="191"/>
      <c r="L297" s="191"/>
    </row>
    <row r="298" spans="1:12">
      <c r="A298" s="163"/>
      <c r="B298" s="163"/>
      <c r="C298" s="163"/>
      <c r="D298" s="163"/>
      <c r="E298" s="163"/>
      <c r="F298" s="163"/>
      <c r="G298" s="163"/>
      <c r="H298" s="163"/>
      <c r="I298" s="163"/>
      <c r="J298" s="192"/>
      <c r="K298" s="191"/>
      <c r="L298" s="191"/>
    </row>
    <row r="299" spans="1:12">
      <c r="A299" s="163"/>
      <c r="B299" s="163"/>
      <c r="C299" s="163"/>
      <c r="D299" s="163"/>
      <c r="E299" s="163"/>
      <c r="F299" s="163"/>
      <c r="G299" s="163"/>
      <c r="H299" s="163"/>
      <c r="I299" s="163"/>
      <c r="J299" s="192"/>
      <c r="K299" s="191"/>
      <c r="L299" s="191"/>
    </row>
    <row r="300" spans="1:12">
      <c r="A300" s="163"/>
      <c r="B300" s="163"/>
      <c r="C300" s="163"/>
      <c r="D300" s="163"/>
      <c r="E300" s="163"/>
      <c r="F300" s="163"/>
      <c r="G300" s="163"/>
      <c r="H300" s="163"/>
      <c r="I300" s="163"/>
      <c r="J300" s="192"/>
      <c r="K300" s="191"/>
      <c r="L300" s="191"/>
    </row>
    <row r="301" spans="1:12">
      <c r="A301" s="163"/>
      <c r="B301" s="163"/>
      <c r="C301" s="163"/>
      <c r="D301" s="163"/>
      <c r="E301" s="163"/>
      <c r="F301" s="163"/>
      <c r="G301" s="163"/>
      <c r="H301" s="163"/>
      <c r="I301" s="163"/>
      <c r="J301" s="192"/>
      <c r="K301" s="191"/>
      <c r="L301" s="191"/>
    </row>
    <row r="302" spans="1:12">
      <c r="A302" s="163"/>
      <c r="B302" s="163"/>
      <c r="C302" s="163"/>
      <c r="D302" s="163"/>
      <c r="E302" s="163"/>
      <c r="F302" s="163"/>
      <c r="G302" s="163"/>
      <c r="H302" s="163"/>
      <c r="I302" s="163"/>
      <c r="J302" s="192"/>
      <c r="K302" s="191"/>
      <c r="L302" s="191"/>
    </row>
    <row r="303" spans="1:12">
      <c r="A303" s="163"/>
      <c r="B303" s="163"/>
      <c r="C303" s="163"/>
      <c r="D303" s="163"/>
      <c r="E303" s="163"/>
      <c r="F303" s="163"/>
      <c r="G303" s="163"/>
      <c r="H303" s="163"/>
      <c r="I303" s="163"/>
      <c r="J303" s="192"/>
      <c r="K303" s="191"/>
      <c r="L303" s="191"/>
    </row>
    <row r="304" spans="1:12">
      <c r="A304" s="163"/>
      <c r="B304" s="163"/>
      <c r="C304" s="163"/>
      <c r="D304" s="163"/>
      <c r="E304" s="163"/>
      <c r="F304" s="163"/>
      <c r="G304" s="163"/>
      <c r="H304" s="163"/>
      <c r="I304" s="163"/>
      <c r="J304" s="192"/>
      <c r="K304" s="191"/>
      <c r="L304" s="191"/>
    </row>
    <row r="305" spans="1:12">
      <c r="A305" s="163"/>
      <c r="B305" s="163"/>
      <c r="C305" s="163"/>
      <c r="D305" s="163"/>
      <c r="E305" s="163"/>
      <c r="F305" s="163"/>
      <c r="G305" s="163"/>
      <c r="H305" s="163"/>
      <c r="I305" s="163"/>
      <c r="J305" s="192"/>
      <c r="K305" s="191"/>
      <c r="L305" s="191"/>
    </row>
    <row r="306" spans="1:12">
      <c r="A306" s="163"/>
      <c r="B306" s="163"/>
      <c r="C306" s="163"/>
      <c r="D306" s="163"/>
      <c r="E306" s="163"/>
      <c r="F306" s="163"/>
      <c r="G306" s="163"/>
      <c r="H306" s="163"/>
      <c r="I306" s="163"/>
      <c r="J306" s="192"/>
      <c r="K306" s="191"/>
      <c r="L306" s="191"/>
    </row>
    <row r="307" spans="1:12">
      <c r="A307" s="163"/>
      <c r="B307" s="163"/>
      <c r="C307" s="163"/>
      <c r="D307" s="163"/>
      <c r="E307" s="163"/>
      <c r="F307" s="163"/>
      <c r="G307" s="163"/>
      <c r="H307" s="163"/>
      <c r="I307" s="163"/>
      <c r="J307" s="192"/>
      <c r="K307" s="191"/>
      <c r="L307" s="191"/>
    </row>
    <row r="308" spans="1:12">
      <c r="A308" s="163"/>
      <c r="B308" s="163"/>
      <c r="C308" s="163"/>
      <c r="D308" s="163"/>
      <c r="E308" s="163"/>
      <c r="F308" s="163"/>
      <c r="G308" s="163"/>
      <c r="H308" s="163"/>
      <c r="I308" s="163"/>
      <c r="J308" s="192"/>
      <c r="K308" s="191"/>
      <c r="L308" s="191"/>
    </row>
    <row r="309" spans="1:12">
      <c r="A309" s="163"/>
      <c r="B309" s="163"/>
      <c r="C309" s="163"/>
      <c r="D309" s="163"/>
      <c r="E309" s="163"/>
      <c r="F309" s="163"/>
      <c r="G309" s="163"/>
      <c r="H309" s="163"/>
      <c r="I309" s="163"/>
      <c r="J309" s="192"/>
      <c r="K309" s="191"/>
      <c r="L309" s="191"/>
    </row>
    <row r="310" spans="1:12">
      <c r="A310" s="163"/>
      <c r="B310" s="163"/>
      <c r="C310" s="163"/>
      <c r="D310" s="163"/>
      <c r="E310" s="163"/>
      <c r="F310" s="163"/>
      <c r="G310" s="163"/>
      <c r="H310" s="163"/>
      <c r="I310" s="163"/>
      <c r="J310" s="192"/>
      <c r="K310" s="191"/>
      <c r="L310" s="191"/>
    </row>
    <row r="311" spans="1:12">
      <c r="A311" s="163"/>
      <c r="B311" s="163"/>
      <c r="C311" s="163"/>
      <c r="D311" s="163"/>
      <c r="E311" s="163"/>
      <c r="F311" s="163"/>
      <c r="G311" s="163"/>
      <c r="H311" s="163"/>
      <c r="I311" s="163"/>
      <c r="J311" s="192"/>
      <c r="K311" s="191"/>
      <c r="L311" s="191"/>
    </row>
    <row r="312" spans="1:12">
      <c r="A312" s="163"/>
      <c r="B312" s="163"/>
      <c r="C312" s="163"/>
      <c r="D312" s="163"/>
      <c r="E312" s="163"/>
      <c r="F312" s="163"/>
      <c r="G312" s="163"/>
      <c r="H312" s="163"/>
      <c r="I312" s="163"/>
      <c r="J312" s="192"/>
      <c r="K312" s="191"/>
      <c r="L312" s="191"/>
    </row>
    <row r="313" spans="1:12">
      <c r="A313" s="163"/>
      <c r="B313" s="163"/>
      <c r="C313" s="163"/>
      <c r="D313" s="163"/>
      <c r="E313" s="163"/>
      <c r="F313" s="163"/>
      <c r="G313" s="163"/>
      <c r="H313" s="163"/>
      <c r="I313" s="163"/>
      <c r="J313" s="192"/>
      <c r="K313" s="191"/>
      <c r="L313" s="191"/>
    </row>
    <row r="314" spans="1:12">
      <c r="A314" s="163"/>
      <c r="B314" s="163"/>
      <c r="C314" s="163"/>
      <c r="D314" s="163"/>
      <c r="E314" s="163"/>
      <c r="F314" s="163"/>
      <c r="G314" s="163"/>
      <c r="H314" s="163"/>
      <c r="I314" s="163"/>
      <c r="J314" s="192"/>
      <c r="K314" s="191"/>
      <c r="L314" s="191"/>
    </row>
    <row r="315" spans="1:12">
      <c r="A315" s="163"/>
      <c r="B315" s="163"/>
      <c r="C315" s="163"/>
      <c r="D315" s="163"/>
      <c r="E315" s="163"/>
      <c r="F315" s="163"/>
      <c r="G315" s="163"/>
      <c r="H315" s="163"/>
      <c r="I315" s="163"/>
      <c r="J315" s="192"/>
      <c r="K315" s="191"/>
      <c r="L315" s="191"/>
    </row>
    <row r="316" spans="1:12">
      <c r="A316" s="163"/>
      <c r="B316" s="163"/>
      <c r="C316" s="163"/>
      <c r="D316" s="163"/>
      <c r="E316" s="163"/>
      <c r="F316" s="163"/>
      <c r="G316" s="163"/>
      <c r="H316" s="163"/>
      <c r="I316" s="163"/>
      <c r="J316" s="192"/>
      <c r="K316" s="191"/>
      <c r="L316" s="191"/>
    </row>
    <row r="317" spans="1:12">
      <c r="A317" s="163"/>
      <c r="B317" s="163"/>
      <c r="C317" s="163"/>
      <c r="D317" s="163"/>
      <c r="E317" s="163"/>
      <c r="F317" s="163"/>
      <c r="G317" s="163"/>
      <c r="H317" s="163"/>
      <c r="I317" s="163"/>
      <c r="J317" s="192"/>
      <c r="K317" s="191"/>
      <c r="L317" s="191"/>
    </row>
    <row r="318" spans="1:12">
      <c r="A318" s="163"/>
      <c r="B318" s="163"/>
      <c r="C318" s="163"/>
      <c r="D318" s="163"/>
      <c r="E318" s="163"/>
      <c r="F318" s="163"/>
      <c r="G318" s="163"/>
      <c r="H318" s="163"/>
      <c r="I318" s="163"/>
      <c r="J318" s="192"/>
      <c r="K318" s="191"/>
      <c r="L318" s="191"/>
    </row>
    <row r="319" spans="1:12">
      <c r="A319" s="163"/>
      <c r="B319" s="163"/>
      <c r="C319" s="163"/>
      <c r="D319" s="163"/>
      <c r="E319" s="163"/>
      <c r="F319" s="163"/>
      <c r="G319" s="163"/>
      <c r="H319" s="163"/>
      <c r="I319" s="163"/>
      <c r="J319" s="192"/>
      <c r="K319" s="191"/>
      <c r="L319" s="191"/>
    </row>
    <row r="320" spans="1:12">
      <c r="A320" s="163"/>
      <c r="B320" s="163"/>
      <c r="C320" s="163"/>
      <c r="D320" s="163"/>
      <c r="E320" s="163"/>
      <c r="F320" s="163"/>
      <c r="G320" s="163"/>
      <c r="H320" s="163"/>
      <c r="I320" s="163"/>
      <c r="J320" s="192"/>
      <c r="K320" s="191"/>
      <c r="L320" s="191"/>
    </row>
    <row r="321" spans="1:12">
      <c r="A321" s="163"/>
      <c r="B321" s="163"/>
      <c r="C321" s="163"/>
      <c r="D321" s="163"/>
      <c r="E321" s="163"/>
      <c r="F321" s="163"/>
      <c r="G321" s="163"/>
      <c r="H321" s="163"/>
      <c r="I321" s="163"/>
      <c r="J321" s="192"/>
      <c r="K321" s="191"/>
      <c r="L321" s="191"/>
    </row>
    <row r="322" spans="1:12">
      <c r="A322" s="163"/>
      <c r="B322" s="163"/>
      <c r="C322" s="163"/>
      <c r="D322" s="163"/>
      <c r="E322" s="163"/>
      <c r="F322" s="163"/>
      <c r="G322" s="163"/>
      <c r="H322" s="163"/>
      <c r="I322" s="163"/>
      <c r="J322" s="192"/>
      <c r="K322" s="191"/>
      <c r="L322" s="191"/>
    </row>
    <row r="323" spans="1:12">
      <c r="A323" s="163"/>
      <c r="B323" s="163"/>
      <c r="C323" s="163"/>
      <c r="D323" s="163"/>
      <c r="E323" s="163"/>
      <c r="F323" s="163"/>
      <c r="G323" s="163"/>
      <c r="H323" s="163"/>
      <c r="I323" s="163"/>
      <c r="J323" s="192"/>
      <c r="K323" s="191"/>
      <c r="L323" s="191"/>
    </row>
    <row r="324" spans="1:12">
      <c r="A324" s="163"/>
      <c r="B324" s="163"/>
      <c r="C324" s="163"/>
      <c r="D324" s="163"/>
      <c r="E324" s="163"/>
      <c r="F324" s="163"/>
      <c r="G324" s="163"/>
      <c r="H324" s="163"/>
      <c r="I324" s="163"/>
      <c r="J324" s="192"/>
      <c r="K324" s="191"/>
      <c r="L324" s="191"/>
    </row>
    <row r="325" spans="1:12">
      <c r="A325" s="163"/>
      <c r="B325" s="163"/>
      <c r="C325" s="163"/>
      <c r="D325" s="163"/>
      <c r="E325" s="163"/>
      <c r="F325" s="163"/>
      <c r="G325" s="163"/>
      <c r="H325" s="163"/>
      <c r="I325" s="163"/>
      <c r="J325" s="192"/>
      <c r="K325" s="191"/>
      <c r="L325" s="191"/>
    </row>
    <row r="326" spans="1:12">
      <c r="A326" s="163"/>
      <c r="B326" s="163"/>
      <c r="C326" s="163"/>
      <c r="D326" s="163"/>
      <c r="E326" s="163"/>
      <c r="F326" s="163"/>
      <c r="G326" s="163"/>
      <c r="H326" s="163"/>
      <c r="I326" s="163"/>
      <c r="J326" s="192"/>
      <c r="K326" s="191"/>
      <c r="L326" s="191"/>
    </row>
    <row r="327" spans="1:12">
      <c r="A327" s="163"/>
      <c r="B327" s="163"/>
      <c r="C327" s="163"/>
      <c r="D327" s="163"/>
      <c r="E327" s="163"/>
      <c r="F327" s="163"/>
      <c r="G327" s="163"/>
      <c r="H327" s="163"/>
      <c r="I327" s="163"/>
      <c r="J327" s="192"/>
      <c r="K327" s="191"/>
      <c r="L327" s="191"/>
    </row>
    <row r="328" spans="1:12">
      <c r="A328" s="163"/>
      <c r="B328" s="163"/>
      <c r="C328" s="163"/>
      <c r="D328" s="163"/>
      <c r="E328" s="163"/>
      <c r="F328" s="163"/>
      <c r="G328" s="163"/>
      <c r="H328" s="163"/>
      <c r="I328" s="163"/>
      <c r="J328" s="192"/>
      <c r="K328" s="191"/>
      <c r="L328" s="191"/>
    </row>
    <row r="329" spans="1:12">
      <c r="A329" s="163"/>
      <c r="B329" s="163"/>
      <c r="C329" s="163"/>
      <c r="D329" s="163"/>
      <c r="E329" s="163"/>
      <c r="F329" s="163"/>
      <c r="G329" s="163"/>
      <c r="H329" s="163"/>
      <c r="I329" s="163"/>
      <c r="J329" s="192"/>
      <c r="K329" s="191"/>
      <c r="L329" s="191"/>
    </row>
    <row r="330" spans="1:12">
      <c r="A330" s="163"/>
      <c r="B330" s="163"/>
      <c r="C330" s="163"/>
      <c r="D330" s="163"/>
      <c r="E330" s="163"/>
      <c r="F330" s="163"/>
      <c r="G330" s="163"/>
      <c r="H330" s="163"/>
      <c r="I330" s="163"/>
      <c r="J330" s="192"/>
      <c r="K330" s="191"/>
      <c r="L330" s="191"/>
    </row>
    <row r="331" spans="1:12">
      <c r="A331" s="163"/>
      <c r="B331" s="163"/>
      <c r="C331" s="163"/>
      <c r="D331" s="163"/>
      <c r="E331" s="163"/>
      <c r="F331" s="163"/>
      <c r="G331" s="163"/>
      <c r="H331" s="163"/>
      <c r="I331" s="163"/>
      <c r="J331" s="192"/>
      <c r="K331" s="191"/>
      <c r="L331" s="191"/>
    </row>
    <row r="332" spans="1:12">
      <c r="A332" s="163"/>
      <c r="B332" s="163"/>
      <c r="C332" s="163"/>
      <c r="D332" s="163"/>
      <c r="E332" s="163"/>
      <c r="F332" s="163"/>
      <c r="G332" s="163"/>
      <c r="H332" s="163"/>
      <c r="I332" s="163"/>
      <c r="J332" s="192"/>
      <c r="K332" s="191"/>
      <c r="L332" s="191"/>
    </row>
    <row r="333" spans="1:12">
      <c r="A333" s="163"/>
      <c r="B333" s="163"/>
      <c r="C333" s="163"/>
      <c r="D333" s="163"/>
      <c r="E333" s="163"/>
      <c r="F333" s="163"/>
      <c r="G333" s="163"/>
      <c r="H333" s="163"/>
      <c r="I333" s="163"/>
      <c r="J333" s="192"/>
      <c r="K333" s="191"/>
      <c r="L333" s="191"/>
    </row>
    <row r="334" spans="1:12">
      <c r="A334" s="163"/>
      <c r="B334" s="163"/>
      <c r="C334" s="163"/>
      <c r="D334" s="163"/>
      <c r="E334" s="163"/>
      <c r="F334" s="163"/>
      <c r="G334" s="163"/>
      <c r="H334" s="163"/>
      <c r="I334" s="163"/>
      <c r="J334" s="192"/>
      <c r="K334" s="191"/>
      <c r="L334" s="191"/>
    </row>
    <row r="335" spans="1:12">
      <c r="A335" s="163"/>
      <c r="B335" s="163"/>
      <c r="C335" s="163"/>
      <c r="D335" s="163"/>
      <c r="E335" s="163"/>
      <c r="F335" s="163"/>
      <c r="G335" s="163"/>
      <c r="H335" s="163"/>
      <c r="I335" s="163"/>
      <c r="J335" s="192"/>
      <c r="K335" s="191"/>
      <c r="L335" s="191"/>
    </row>
    <row r="336" spans="1:12">
      <c r="A336" s="163"/>
      <c r="B336" s="163"/>
      <c r="C336" s="163"/>
      <c r="D336" s="163"/>
      <c r="E336" s="163"/>
      <c r="F336" s="163"/>
      <c r="G336" s="163"/>
      <c r="H336" s="163"/>
      <c r="I336" s="163"/>
      <c r="J336" s="192"/>
      <c r="K336" s="191"/>
      <c r="L336" s="191"/>
    </row>
    <row r="337" spans="1:12">
      <c r="A337" s="163"/>
      <c r="B337" s="163"/>
      <c r="C337" s="163"/>
      <c r="D337" s="163"/>
      <c r="E337" s="163"/>
      <c r="F337" s="163"/>
      <c r="G337" s="163"/>
      <c r="H337" s="163"/>
      <c r="I337" s="163"/>
      <c r="J337" s="192"/>
      <c r="K337" s="191"/>
      <c r="L337" s="191"/>
    </row>
    <row r="338" spans="1:12">
      <c r="A338" s="163"/>
      <c r="B338" s="163"/>
      <c r="C338" s="163"/>
      <c r="D338" s="163"/>
      <c r="E338" s="163"/>
      <c r="F338" s="163"/>
      <c r="G338" s="163"/>
      <c r="H338" s="163"/>
      <c r="I338" s="163"/>
      <c r="J338" s="192"/>
      <c r="K338" s="191"/>
      <c r="L338" s="191"/>
    </row>
    <row r="339" spans="1:12">
      <c r="A339" s="163"/>
      <c r="B339" s="163"/>
      <c r="C339" s="163"/>
      <c r="D339" s="163"/>
      <c r="E339" s="163"/>
      <c r="F339" s="163"/>
      <c r="G339" s="163"/>
      <c r="H339" s="163"/>
      <c r="I339" s="163"/>
      <c r="J339" s="192"/>
      <c r="K339" s="191"/>
      <c r="L339" s="191"/>
    </row>
    <row r="340" spans="1:12">
      <c r="A340" s="163"/>
      <c r="B340" s="163"/>
      <c r="C340" s="163"/>
      <c r="D340" s="163"/>
      <c r="E340" s="163"/>
      <c r="F340" s="163"/>
      <c r="G340" s="163"/>
      <c r="H340" s="163"/>
      <c r="I340" s="163"/>
      <c r="J340" s="192"/>
      <c r="K340" s="191"/>
      <c r="L340" s="191"/>
    </row>
    <row r="341" spans="1:12">
      <c r="A341" s="163"/>
      <c r="B341" s="163"/>
      <c r="C341" s="163"/>
      <c r="D341" s="163"/>
      <c r="E341" s="163"/>
      <c r="F341" s="163"/>
      <c r="G341" s="163"/>
      <c r="H341" s="163"/>
      <c r="I341" s="163"/>
      <c r="J341" s="192"/>
      <c r="K341" s="191"/>
      <c r="L341" s="191"/>
    </row>
    <row r="342" spans="1:12">
      <c r="A342" s="163"/>
      <c r="B342" s="163"/>
      <c r="C342" s="163"/>
      <c r="D342" s="163"/>
      <c r="E342" s="163"/>
      <c r="F342" s="163"/>
      <c r="G342" s="163"/>
      <c r="H342" s="163"/>
      <c r="I342" s="163"/>
      <c r="J342" s="192"/>
      <c r="K342" s="191"/>
      <c r="L342" s="191"/>
    </row>
    <row r="343" spans="1:12">
      <c r="A343" s="163"/>
      <c r="B343" s="163"/>
      <c r="C343" s="163"/>
      <c r="D343" s="163"/>
      <c r="E343" s="163"/>
      <c r="F343" s="163"/>
      <c r="G343" s="163"/>
      <c r="H343" s="163"/>
      <c r="I343" s="163"/>
      <c r="J343" s="192"/>
      <c r="K343" s="191"/>
      <c r="L343" s="191"/>
    </row>
    <row r="344" spans="1:12">
      <c r="A344" s="163"/>
      <c r="B344" s="163"/>
      <c r="C344" s="163"/>
      <c r="D344" s="163"/>
      <c r="E344" s="163"/>
      <c r="F344" s="163"/>
      <c r="G344" s="163"/>
      <c r="H344" s="163"/>
      <c r="I344" s="163"/>
      <c r="J344" s="192"/>
      <c r="K344" s="191"/>
      <c r="L344" s="191"/>
    </row>
    <row r="345" spans="1:12">
      <c r="A345" s="163"/>
      <c r="B345" s="163"/>
      <c r="C345" s="163"/>
      <c r="D345" s="163"/>
      <c r="E345" s="163"/>
      <c r="F345" s="163"/>
      <c r="G345" s="163"/>
      <c r="H345" s="163"/>
      <c r="I345" s="163"/>
      <c r="J345" s="192"/>
      <c r="K345" s="191"/>
      <c r="L345" s="191"/>
    </row>
    <row r="346" spans="1:12">
      <c r="A346" s="163"/>
      <c r="B346" s="163"/>
      <c r="C346" s="163"/>
      <c r="D346" s="163"/>
      <c r="E346" s="163"/>
      <c r="F346" s="163"/>
      <c r="G346" s="163"/>
      <c r="H346" s="163"/>
      <c r="I346" s="163"/>
      <c r="J346" s="192"/>
      <c r="K346" s="191"/>
      <c r="L346" s="191"/>
    </row>
    <row r="347" spans="1:12">
      <c r="A347" s="163"/>
      <c r="B347" s="163"/>
      <c r="C347" s="163"/>
      <c r="D347" s="163"/>
      <c r="E347" s="163"/>
      <c r="F347" s="163"/>
      <c r="G347" s="163"/>
      <c r="H347" s="163"/>
      <c r="I347" s="163"/>
      <c r="J347" s="192"/>
      <c r="K347" s="191"/>
      <c r="L347" s="191"/>
    </row>
    <row r="348" spans="1:12">
      <c r="A348" s="163"/>
      <c r="B348" s="163"/>
      <c r="C348" s="163"/>
      <c r="D348" s="163"/>
      <c r="E348" s="163"/>
      <c r="F348" s="163"/>
      <c r="G348" s="163"/>
      <c r="H348" s="163"/>
      <c r="I348" s="163"/>
      <c r="J348" s="192"/>
      <c r="K348" s="191"/>
      <c r="L348" s="191"/>
    </row>
    <row r="349" spans="1:12">
      <c r="A349" s="163"/>
      <c r="B349" s="163"/>
      <c r="C349" s="163"/>
      <c r="D349" s="163"/>
      <c r="E349" s="163"/>
      <c r="F349" s="163"/>
      <c r="G349" s="163"/>
      <c r="H349" s="163"/>
      <c r="I349" s="163"/>
      <c r="J349" s="192"/>
      <c r="K349" s="191"/>
      <c r="L349" s="191"/>
    </row>
    <row r="350" spans="1:12">
      <c r="A350" s="163"/>
      <c r="B350" s="163"/>
      <c r="C350" s="163"/>
      <c r="D350" s="163"/>
      <c r="E350" s="163"/>
      <c r="F350" s="163"/>
      <c r="G350" s="163"/>
      <c r="H350" s="163"/>
      <c r="I350" s="163"/>
      <c r="J350" s="192"/>
      <c r="K350" s="191"/>
      <c r="L350" s="191"/>
    </row>
    <row r="351" spans="1:12">
      <c r="A351" s="163"/>
      <c r="B351" s="163"/>
      <c r="C351" s="163"/>
      <c r="D351" s="163"/>
      <c r="E351" s="163"/>
      <c r="F351" s="163"/>
      <c r="G351" s="163"/>
      <c r="H351" s="163"/>
      <c r="I351" s="163"/>
      <c r="J351" s="192"/>
      <c r="K351" s="191"/>
      <c r="L351" s="191"/>
    </row>
    <row r="352" spans="1:12">
      <c r="A352" s="163"/>
      <c r="B352" s="163"/>
      <c r="C352" s="163"/>
      <c r="D352" s="163"/>
      <c r="E352" s="163"/>
      <c r="F352" s="163"/>
      <c r="G352" s="163"/>
      <c r="H352" s="163"/>
      <c r="I352" s="163"/>
      <c r="J352" s="192"/>
      <c r="K352" s="191"/>
      <c r="L352" s="191"/>
    </row>
    <row r="353" spans="1:12">
      <c r="A353" s="163"/>
      <c r="B353" s="163"/>
      <c r="C353" s="163"/>
      <c r="D353" s="163"/>
      <c r="E353" s="163"/>
      <c r="F353" s="163"/>
      <c r="G353" s="163"/>
      <c r="H353" s="163"/>
      <c r="I353" s="163"/>
      <c r="J353" s="192"/>
      <c r="K353" s="191"/>
      <c r="L353" s="191"/>
    </row>
    <row r="354" spans="1:12">
      <c r="A354" s="163"/>
      <c r="B354" s="163"/>
      <c r="C354" s="163"/>
      <c r="D354" s="163"/>
      <c r="E354" s="163"/>
      <c r="F354" s="163"/>
      <c r="G354" s="163"/>
      <c r="H354" s="163"/>
      <c r="I354" s="163"/>
      <c r="J354" s="192"/>
      <c r="K354" s="191"/>
      <c r="L354" s="191"/>
    </row>
    <row r="355" spans="1:12">
      <c r="A355" s="163"/>
      <c r="B355" s="163"/>
      <c r="C355" s="163"/>
      <c r="D355" s="163"/>
      <c r="E355" s="163"/>
      <c r="F355" s="163"/>
      <c r="G355" s="163"/>
      <c r="H355" s="163"/>
      <c r="I355" s="163"/>
      <c r="J355" s="192"/>
      <c r="K355" s="191"/>
      <c r="L355" s="191"/>
    </row>
    <row r="356" spans="1:12">
      <c r="A356" s="163"/>
      <c r="B356" s="163"/>
      <c r="C356" s="163"/>
      <c r="D356" s="163"/>
      <c r="E356" s="163"/>
      <c r="F356" s="163"/>
      <c r="G356" s="163"/>
      <c r="H356" s="163"/>
      <c r="I356" s="163"/>
      <c r="J356" s="192"/>
      <c r="K356" s="191"/>
      <c r="L356" s="191"/>
    </row>
    <row r="357" spans="1:12">
      <c r="A357" s="163"/>
      <c r="B357" s="163"/>
      <c r="C357" s="163"/>
      <c r="D357" s="163"/>
      <c r="E357" s="163"/>
      <c r="F357" s="163"/>
      <c r="G357" s="163"/>
      <c r="H357" s="163"/>
      <c r="I357" s="163"/>
      <c r="J357" s="192"/>
      <c r="K357" s="191"/>
      <c r="L357" s="191"/>
    </row>
    <row r="358" spans="1:12">
      <c r="A358" s="163"/>
      <c r="B358" s="163"/>
      <c r="C358" s="163"/>
      <c r="D358" s="163"/>
      <c r="E358" s="163"/>
      <c r="F358" s="163"/>
      <c r="G358" s="163"/>
      <c r="H358" s="163"/>
      <c r="I358" s="163"/>
      <c r="J358" s="192"/>
      <c r="K358" s="191"/>
      <c r="L358" s="191"/>
    </row>
    <row r="359" spans="1:12">
      <c r="A359" s="163"/>
      <c r="B359" s="163"/>
      <c r="C359" s="163"/>
      <c r="D359" s="163"/>
      <c r="E359" s="163"/>
      <c r="F359" s="163"/>
      <c r="G359" s="163"/>
      <c r="H359" s="163"/>
      <c r="I359" s="163"/>
      <c r="J359" s="192"/>
      <c r="K359" s="191"/>
      <c r="L359" s="191"/>
    </row>
    <row r="360" spans="1:12">
      <c r="A360" s="163"/>
      <c r="B360" s="163"/>
      <c r="C360" s="163"/>
      <c r="D360" s="163"/>
      <c r="E360" s="163"/>
      <c r="F360" s="163"/>
      <c r="G360" s="163"/>
      <c r="H360" s="163"/>
      <c r="I360" s="163"/>
      <c r="J360" s="192"/>
      <c r="K360" s="191"/>
      <c r="L360" s="191"/>
    </row>
    <row r="361" spans="1:12">
      <c r="A361" s="163"/>
      <c r="B361" s="163"/>
      <c r="C361" s="163"/>
      <c r="D361" s="163"/>
      <c r="E361" s="163"/>
      <c r="F361" s="163"/>
      <c r="G361" s="163"/>
      <c r="H361" s="163"/>
      <c r="I361" s="163"/>
      <c r="J361" s="192"/>
      <c r="K361" s="191"/>
      <c r="L361" s="191"/>
    </row>
    <row r="362" spans="1:12">
      <c r="A362" s="163"/>
      <c r="B362" s="163"/>
      <c r="C362" s="163"/>
      <c r="D362" s="163"/>
      <c r="E362" s="163"/>
      <c r="F362" s="163"/>
      <c r="G362" s="163"/>
      <c r="H362" s="163"/>
      <c r="I362" s="163"/>
      <c r="J362" s="192"/>
      <c r="K362" s="191"/>
      <c r="L362" s="191"/>
    </row>
    <row r="363" spans="1:12">
      <c r="A363" s="163"/>
      <c r="B363" s="163"/>
      <c r="C363" s="163"/>
      <c r="D363" s="163"/>
      <c r="E363" s="163"/>
      <c r="F363" s="163"/>
      <c r="G363" s="163"/>
      <c r="H363" s="163"/>
      <c r="I363" s="163"/>
      <c r="J363" s="192"/>
      <c r="K363" s="191"/>
      <c r="L363" s="191"/>
    </row>
    <row r="364" spans="1:12">
      <c r="A364" s="163"/>
      <c r="B364" s="163"/>
      <c r="C364" s="163"/>
      <c r="D364" s="163"/>
      <c r="E364" s="163"/>
      <c r="F364" s="163"/>
      <c r="G364" s="163"/>
      <c r="H364" s="163"/>
      <c r="I364" s="163"/>
      <c r="J364" s="192"/>
      <c r="K364" s="191"/>
      <c r="L364" s="191"/>
    </row>
    <row r="365" spans="1:12">
      <c r="A365" s="163"/>
      <c r="B365" s="163"/>
      <c r="C365" s="163"/>
      <c r="D365" s="163"/>
      <c r="E365" s="163"/>
      <c r="F365" s="163"/>
      <c r="G365" s="163"/>
      <c r="H365" s="163"/>
      <c r="I365" s="163"/>
      <c r="J365" s="192"/>
      <c r="K365" s="191"/>
      <c r="L365" s="191"/>
    </row>
    <row r="366" spans="1:12">
      <c r="A366" s="163"/>
      <c r="B366" s="163"/>
      <c r="C366" s="163"/>
      <c r="D366" s="163"/>
      <c r="E366" s="163"/>
      <c r="F366" s="163"/>
      <c r="G366" s="163"/>
      <c r="H366" s="163"/>
      <c r="I366" s="163"/>
      <c r="J366" s="192"/>
      <c r="K366" s="191"/>
      <c r="L366" s="191"/>
    </row>
    <row r="367" spans="1:12">
      <c r="A367" s="163"/>
      <c r="B367" s="163"/>
      <c r="C367" s="163"/>
      <c r="D367" s="163"/>
      <c r="E367" s="163"/>
      <c r="F367" s="163"/>
      <c r="G367" s="163"/>
      <c r="H367" s="163"/>
      <c r="I367" s="163"/>
      <c r="J367" s="192"/>
      <c r="K367" s="191"/>
      <c r="L367" s="191"/>
    </row>
    <row r="368" spans="1:12">
      <c r="A368" s="163"/>
      <c r="B368" s="163"/>
      <c r="C368" s="163"/>
      <c r="D368" s="163"/>
      <c r="E368" s="163"/>
      <c r="F368" s="163"/>
      <c r="G368" s="163"/>
      <c r="H368" s="163"/>
      <c r="I368" s="163"/>
      <c r="J368" s="192"/>
      <c r="K368" s="191"/>
      <c r="L368" s="191"/>
    </row>
    <row r="369" spans="1:12">
      <c r="A369" s="163"/>
      <c r="B369" s="163"/>
      <c r="C369" s="163"/>
      <c r="D369" s="163"/>
      <c r="E369" s="163"/>
      <c r="F369" s="163"/>
      <c r="G369" s="163"/>
      <c r="H369" s="163"/>
      <c r="I369" s="163"/>
      <c r="J369" s="192"/>
      <c r="K369" s="191"/>
      <c r="L369" s="191"/>
    </row>
    <row r="370" spans="1:12">
      <c r="A370" s="163"/>
      <c r="B370" s="163"/>
      <c r="C370" s="163"/>
      <c r="D370" s="163"/>
      <c r="E370" s="163"/>
      <c r="F370" s="163"/>
      <c r="G370" s="163"/>
      <c r="H370" s="163"/>
      <c r="I370" s="163"/>
      <c r="J370" s="192"/>
      <c r="K370" s="191"/>
      <c r="L370" s="191"/>
    </row>
    <row r="371" spans="1:12">
      <c r="A371" s="163"/>
      <c r="B371" s="163"/>
      <c r="C371" s="163"/>
      <c r="D371" s="163"/>
      <c r="E371" s="163"/>
      <c r="F371" s="163"/>
      <c r="G371" s="163"/>
      <c r="H371" s="163"/>
      <c r="I371" s="163"/>
      <c r="J371" s="192"/>
      <c r="K371" s="191"/>
      <c r="L371" s="191"/>
    </row>
    <row r="372" spans="1:12">
      <c r="A372" s="163"/>
      <c r="B372" s="163"/>
      <c r="C372" s="163"/>
      <c r="D372" s="163"/>
      <c r="E372" s="163"/>
      <c r="F372" s="163"/>
      <c r="G372" s="163"/>
      <c r="H372" s="163"/>
      <c r="I372" s="163"/>
      <c r="J372" s="192"/>
      <c r="K372" s="191"/>
      <c r="L372" s="191"/>
    </row>
    <row r="373" spans="1:12">
      <c r="A373" s="163"/>
      <c r="B373" s="163"/>
      <c r="C373" s="163"/>
      <c r="D373" s="163"/>
      <c r="E373" s="163"/>
      <c r="F373" s="163"/>
      <c r="G373" s="163"/>
      <c r="H373" s="163"/>
      <c r="I373" s="163"/>
      <c r="J373" s="192"/>
      <c r="K373" s="191"/>
      <c r="L373" s="191"/>
    </row>
    <row r="374" spans="1:12">
      <c r="A374" s="163"/>
      <c r="B374" s="163"/>
      <c r="C374" s="163"/>
      <c r="D374" s="163"/>
      <c r="E374" s="163"/>
      <c r="F374" s="163"/>
      <c r="G374" s="163"/>
      <c r="H374" s="163"/>
      <c r="I374" s="163"/>
      <c r="J374" s="192"/>
      <c r="K374" s="191"/>
      <c r="L374" s="191"/>
    </row>
    <row r="375" spans="1:12">
      <c r="A375" s="163"/>
      <c r="B375" s="163"/>
      <c r="C375" s="163"/>
      <c r="D375" s="163"/>
      <c r="E375" s="163"/>
      <c r="F375" s="163"/>
      <c r="G375" s="163"/>
      <c r="H375" s="163"/>
      <c r="I375" s="163"/>
      <c r="J375" s="192"/>
      <c r="K375" s="191"/>
      <c r="L375" s="191"/>
    </row>
    <row r="376" spans="1:12">
      <c r="A376" s="163"/>
      <c r="B376" s="163"/>
      <c r="C376" s="163"/>
      <c r="D376" s="163"/>
      <c r="E376" s="163"/>
      <c r="F376" s="163"/>
      <c r="G376" s="163"/>
      <c r="H376" s="163"/>
      <c r="I376" s="163"/>
      <c r="J376" s="192"/>
      <c r="K376" s="191"/>
      <c r="L376" s="191"/>
    </row>
    <row r="377" spans="1:12">
      <c r="A377" s="163"/>
      <c r="B377" s="163"/>
      <c r="C377" s="163"/>
      <c r="D377" s="163"/>
      <c r="E377" s="163"/>
      <c r="F377" s="163"/>
      <c r="G377" s="163"/>
      <c r="H377" s="163"/>
      <c r="I377" s="163"/>
      <c r="J377" s="192"/>
      <c r="K377" s="191"/>
      <c r="L377" s="191"/>
    </row>
    <row r="378" spans="1:12">
      <c r="A378" s="163"/>
      <c r="B378" s="163"/>
      <c r="C378" s="163"/>
      <c r="D378" s="163"/>
      <c r="E378" s="163"/>
      <c r="F378" s="163"/>
      <c r="G378" s="163"/>
      <c r="H378" s="163"/>
      <c r="I378" s="163"/>
      <c r="J378" s="192"/>
      <c r="K378" s="191"/>
      <c r="L378" s="191"/>
    </row>
    <row r="379" spans="1:12">
      <c r="A379" s="163"/>
      <c r="B379" s="163"/>
      <c r="C379" s="163"/>
      <c r="D379" s="163"/>
      <c r="E379" s="163"/>
      <c r="F379" s="163"/>
      <c r="G379" s="163"/>
      <c r="H379" s="163"/>
      <c r="I379" s="163"/>
      <c r="J379" s="192"/>
      <c r="K379" s="191"/>
      <c r="L379" s="191"/>
    </row>
    <row r="380" spans="1:12">
      <c r="A380" s="163"/>
      <c r="B380" s="163"/>
      <c r="C380" s="163"/>
      <c r="D380" s="163"/>
      <c r="E380" s="163"/>
      <c r="F380" s="163"/>
      <c r="G380" s="163"/>
      <c r="H380" s="163"/>
      <c r="I380" s="163"/>
      <c r="J380" s="192"/>
      <c r="K380" s="191"/>
      <c r="L380" s="191"/>
    </row>
    <row r="381" spans="1:12">
      <c r="A381" s="163"/>
      <c r="B381" s="163"/>
      <c r="C381" s="163"/>
      <c r="D381" s="163"/>
      <c r="E381" s="163"/>
      <c r="F381" s="163"/>
      <c r="G381" s="163"/>
      <c r="H381" s="163"/>
      <c r="I381" s="163"/>
      <c r="J381" s="192"/>
      <c r="K381" s="191"/>
      <c r="L381" s="191"/>
    </row>
    <row r="382" spans="1:12">
      <c r="A382" s="163"/>
      <c r="B382" s="163"/>
      <c r="C382" s="163"/>
      <c r="D382" s="163"/>
      <c r="E382" s="163"/>
      <c r="F382" s="163"/>
      <c r="G382" s="163"/>
      <c r="H382" s="163"/>
      <c r="I382" s="163"/>
      <c r="J382" s="192"/>
      <c r="K382" s="191"/>
      <c r="L382" s="191"/>
    </row>
    <row r="383" spans="1:12">
      <c r="A383" s="163"/>
      <c r="B383" s="163"/>
      <c r="C383" s="163"/>
      <c r="D383" s="163"/>
      <c r="E383" s="163"/>
      <c r="F383" s="163"/>
      <c r="G383" s="163"/>
      <c r="H383" s="163"/>
      <c r="I383" s="163"/>
      <c r="J383" s="192"/>
      <c r="K383" s="191"/>
      <c r="L383" s="191"/>
    </row>
    <row r="384" spans="1:12">
      <c r="A384" s="163"/>
      <c r="B384" s="163"/>
      <c r="C384" s="163"/>
      <c r="D384" s="163"/>
      <c r="E384" s="163"/>
      <c r="F384" s="163"/>
      <c r="G384" s="163"/>
      <c r="H384" s="163"/>
      <c r="I384" s="163"/>
      <c r="J384" s="192"/>
      <c r="K384" s="191"/>
      <c r="L384" s="191"/>
    </row>
    <row r="385" spans="1:12">
      <c r="A385" s="163"/>
      <c r="B385" s="163"/>
      <c r="C385" s="163"/>
      <c r="D385" s="163"/>
      <c r="E385" s="163"/>
      <c r="F385" s="163"/>
      <c r="G385" s="163"/>
      <c r="H385" s="163"/>
      <c r="I385" s="163"/>
      <c r="J385" s="192"/>
      <c r="K385" s="191"/>
      <c r="L385" s="191"/>
    </row>
    <row r="386" spans="1:12">
      <c r="A386" s="163"/>
      <c r="B386" s="163"/>
      <c r="C386" s="163"/>
      <c r="D386" s="163"/>
      <c r="E386" s="163"/>
      <c r="F386" s="163"/>
      <c r="G386" s="163"/>
      <c r="H386" s="163"/>
      <c r="I386" s="163"/>
      <c r="J386" s="192"/>
      <c r="K386" s="191"/>
      <c r="L386" s="191"/>
    </row>
    <row r="387" spans="1:12">
      <c r="A387" s="163"/>
      <c r="B387" s="163"/>
      <c r="C387" s="163"/>
      <c r="D387" s="163"/>
      <c r="E387" s="163"/>
      <c r="F387" s="163"/>
      <c r="G387" s="163"/>
      <c r="H387" s="163"/>
      <c r="I387" s="163"/>
      <c r="J387" s="192"/>
      <c r="K387" s="191"/>
      <c r="L387" s="191"/>
    </row>
    <row r="388" spans="1:12">
      <c r="A388" s="163"/>
      <c r="B388" s="163"/>
      <c r="C388" s="163"/>
      <c r="D388" s="163"/>
      <c r="E388" s="163"/>
      <c r="F388" s="163"/>
      <c r="G388" s="163"/>
      <c r="H388" s="163"/>
      <c r="I388" s="163"/>
      <c r="J388" s="192"/>
      <c r="K388" s="191"/>
      <c r="L388" s="191"/>
    </row>
    <row r="389" spans="1:12">
      <c r="A389" s="163"/>
      <c r="B389" s="163"/>
      <c r="C389" s="163"/>
      <c r="D389" s="163"/>
      <c r="E389" s="163"/>
      <c r="F389" s="163"/>
      <c r="G389" s="163"/>
      <c r="H389" s="163"/>
      <c r="I389" s="163"/>
      <c r="J389" s="192"/>
      <c r="K389" s="191"/>
      <c r="L389" s="191"/>
    </row>
    <row r="390" spans="1:12">
      <c r="A390" s="163"/>
      <c r="B390" s="163"/>
      <c r="C390" s="163"/>
      <c r="D390" s="163"/>
      <c r="E390" s="163"/>
      <c r="F390" s="163"/>
      <c r="G390" s="163"/>
      <c r="H390" s="163"/>
      <c r="I390" s="163"/>
      <c r="J390" s="192"/>
      <c r="K390" s="191"/>
      <c r="L390" s="191"/>
    </row>
    <row r="391" spans="1:12">
      <c r="A391" s="163"/>
      <c r="B391" s="163"/>
      <c r="C391" s="163"/>
      <c r="D391" s="163"/>
      <c r="E391" s="163"/>
      <c r="F391" s="163"/>
      <c r="G391" s="163"/>
      <c r="H391" s="163"/>
      <c r="I391" s="163"/>
      <c r="J391" s="192"/>
      <c r="K391" s="191"/>
      <c r="L391" s="191"/>
    </row>
    <row r="392" spans="1:12">
      <c r="A392" s="163"/>
      <c r="B392" s="163"/>
      <c r="C392" s="163"/>
      <c r="D392" s="163"/>
      <c r="E392" s="163"/>
      <c r="F392" s="163"/>
      <c r="G392" s="163"/>
      <c r="H392" s="163"/>
      <c r="I392" s="163"/>
      <c r="J392" s="192"/>
      <c r="K392" s="191"/>
      <c r="L392" s="191"/>
    </row>
    <row r="393" spans="1:12">
      <c r="A393" s="163"/>
      <c r="B393" s="163"/>
      <c r="C393" s="163"/>
      <c r="D393" s="163"/>
      <c r="E393" s="163"/>
      <c r="F393" s="163"/>
      <c r="G393" s="163"/>
      <c r="H393" s="163"/>
      <c r="I393" s="163"/>
      <c r="J393" s="192"/>
      <c r="K393" s="191"/>
      <c r="L393" s="191"/>
    </row>
    <row r="394" spans="1:12">
      <c r="A394" s="163"/>
      <c r="B394" s="163"/>
      <c r="C394" s="163"/>
      <c r="D394" s="163"/>
      <c r="E394" s="163"/>
      <c r="F394" s="163"/>
      <c r="G394" s="163"/>
      <c r="H394" s="163"/>
      <c r="I394" s="163"/>
      <c r="J394" s="192"/>
      <c r="K394" s="191"/>
      <c r="L394" s="191"/>
    </row>
    <row r="395" spans="1:12">
      <c r="A395" s="163"/>
      <c r="B395" s="163"/>
      <c r="C395" s="163"/>
      <c r="D395" s="163"/>
      <c r="E395" s="163"/>
      <c r="F395" s="163"/>
      <c r="G395" s="163"/>
      <c r="H395" s="163"/>
      <c r="I395" s="163"/>
      <c r="J395" s="192"/>
      <c r="K395" s="191"/>
      <c r="L395" s="191"/>
    </row>
    <row r="396" spans="1:12">
      <c r="A396" s="163"/>
      <c r="B396" s="163"/>
      <c r="C396" s="163"/>
      <c r="D396" s="163"/>
      <c r="E396" s="163"/>
      <c r="F396" s="163"/>
      <c r="G396" s="163"/>
      <c r="H396" s="163"/>
      <c r="I396" s="163"/>
      <c r="J396" s="192"/>
      <c r="K396" s="191"/>
      <c r="L396" s="191"/>
    </row>
    <row r="397" spans="1:12">
      <c r="A397" s="163"/>
      <c r="B397" s="163"/>
      <c r="C397" s="163"/>
      <c r="D397" s="163"/>
      <c r="E397" s="163"/>
      <c r="F397" s="163"/>
      <c r="G397" s="163"/>
      <c r="H397" s="163"/>
      <c r="I397" s="163"/>
      <c r="J397" s="192"/>
      <c r="K397" s="191"/>
      <c r="L397" s="191"/>
    </row>
    <row r="398" spans="1:12">
      <c r="A398" s="163"/>
      <c r="B398" s="163"/>
      <c r="C398" s="163"/>
      <c r="D398" s="163"/>
      <c r="E398" s="163"/>
      <c r="F398" s="163"/>
      <c r="G398" s="163"/>
      <c r="H398" s="163"/>
      <c r="I398" s="163"/>
      <c r="J398" s="192"/>
      <c r="K398" s="191"/>
      <c r="L398" s="191"/>
    </row>
    <row r="399" spans="1:12">
      <c r="A399" s="163"/>
      <c r="B399" s="163"/>
      <c r="C399" s="163"/>
      <c r="D399" s="163"/>
      <c r="E399" s="163"/>
      <c r="F399" s="163"/>
      <c r="G399" s="163"/>
      <c r="H399" s="163"/>
      <c r="I399" s="163"/>
      <c r="J399" s="192"/>
      <c r="K399" s="191"/>
      <c r="L399" s="191"/>
    </row>
    <row r="400" spans="1:12">
      <c r="A400" s="163"/>
      <c r="B400" s="163"/>
      <c r="C400" s="163"/>
      <c r="D400" s="163"/>
      <c r="E400" s="163"/>
      <c r="F400" s="163"/>
      <c r="G400" s="163"/>
      <c r="H400" s="163"/>
      <c r="I400" s="163"/>
      <c r="J400" s="192"/>
      <c r="K400" s="191"/>
      <c r="L400" s="191"/>
    </row>
    <row r="401" spans="1:12">
      <c r="A401" s="163"/>
      <c r="B401" s="163"/>
      <c r="C401" s="163"/>
      <c r="D401" s="163"/>
      <c r="E401" s="163"/>
      <c r="F401" s="163"/>
      <c r="G401" s="163"/>
      <c r="H401" s="163"/>
      <c r="I401" s="163"/>
      <c r="J401" s="192"/>
      <c r="K401" s="191"/>
      <c r="L401" s="191"/>
    </row>
    <row r="402" spans="1:12">
      <c r="A402" s="163"/>
      <c r="B402" s="163"/>
      <c r="C402" s="163"/>
      <c r="D402" s="163"/>
      <c r="E402" s="163"/>
      <c r="F402" s="163"/>
      <c r="G402" s="163"/>
      <c r="H402" s="163"/>
      <c r="I402" s="163"/>
      <c r="J402" s="192"/>
      <c r="K402" s="191"/>
      <c r="L402" s="191"/>
    </row>
    <row r="403" spans="1:12">
      <c r="A403" s="163"/>
      <c r="B403" s="163"/>
      <c r="C403" s="163"/>
      <c r="D403" s="163"/>
      <c r="E403" s="163"/>
      <c r="F403" s="163"/>
      <c r="G403" s="163"/>
      <c r="H403" s="163"/>
      <c r="I403" s="163"/>
      <c r="J403" s="192"/>
      <c r="K403" s="191"/>
      <c r="L403" s="191"/>
    </row>
    <row r="404" spans="1:12">
      <c r="A404" s="163"/>
      <c r="B404" s="163"/>
      <c r="C404" s="163"/>
      <c r="D404" s="163"/>
      <c r="E404" s="163"/>
      <c r="F404" s="163"/>
      <c r="G404" s="163"/>
      <c r="H404" s="163"/>
      <c r="I404" s="163"/>
      <c r="J404" s="192"/>
      <c r="K404" s="191"/>
      <c r="L404" s="191"/>
    </row>
    <row r="405" spans="1:12">
      <c r="A405" s="163"/>
      <c r="B405" s="163"/>
      <c r="C405" s="163"/>
      <c r="D405" s="163"/>
      <c r="E405" s="163"/>
      <c r="F405" s="163"/>
      <c r="G405" s="163"/>
      <c r="H405" s="163"/>
      <c r="I405" s="163"/>
      <c r="J405" s="192"/>
      <c r="K405" s="191"/>
      <c r="L405" s="191"/>
    </row>
    <row r="406" spans="1:12">
      <c r="A406" s="163"/>
      <c r="B406" s="163"/>
      <c r="C406" s="163"/>
      <c r="D406" s="163"/>
      <c r="E406" s="163"/>
      <c r="F406" s="163"/>
      <c r="G406" s="163"/>
      <c r="H406" s="163"/>
      <c r="I406" s="163"/>
      <c r="J406" s="192"/>
      <c r="K406" s="191"/>
      <c r="L406" s="191"/>
    </row>
    <row r="407" spans="1:12">
      <c r="A407" s="163"/>
      <c r="B407" s="163"/>
      <c r="C407" s="163"/>
      <c r="D407" s="163"/>
      <c r="E407" s="163"/>
      <c r="F407" s="163"/>
      <c r="G407" s="163"/>
      <c r="H407" s="163"/>
      <c r="I407" s="163"/>
      <c r="J407" s="192"/>
      <c r="K407" s="191"/>
      <c r="L407" s="191"/>
    </row>
    <row r="408" spans="1:12">
      <c r="A408" s="163"/>
      <c r="B408" s="163"/>
      <c r="C408" s="163"/>
      <c r="D408" s="163"/>
      <c r="E408" s="163"/>
      <c r="F408" s="163"/>
      <c r="G408" s="163"/>
      <c r="H408" s="163"/>
      <c r="I408" s="163"/>
      <c r="J408" s="192"/>
      <c r="K408" s="191"/>
      <c r="L408" s="191"/>
    </row>
    <row r="409" spans="1:12">
      <c r="A409" s="163"/>
      <c r="B409" s="163"/>
      <c r="C409" s="163"/>
      <c r="D409" s="163"/>
      <c r="E409" s="163"/>
      <c r="F409" s="163"/>
      <c r="G409" s="163"/>
      <c r="H409" s="163"/>
      <c r="I409" s="163"/>
      <c r="J409" s="192"/>
      <c r="K409" s="191"/>
      <c r="L409" s="191"/>
    </row>
    <row r="410" spans="1:12">
      <c r="A410" s="163"/>
      <c r="B410" s="163"/>
      <c r="C410" s="163"/>
      <c r="D410" s="163"/>
      <c r="E410" s="163"/>
      <c r="F410" s="163"/>
      <c r="G410" s="163"/>
      <c r="H410" s="163"/>
      <c r="I410" s="163"/>
      <c r="J410" s="192"/>
      <c r="K410" s="191"/>
      <c r="L410" s="191"/>
    </row>
    <row r="411" spans="1:12">
      <c r="A411" s="163"/>
      <c r="B411" s="163"/>
      <c r="C411" s="163"/>
      <c r="D411" s="163"/>
      <c r="E411" s="163"/>
      <c r="F411" s="163"/>
      <c r="G411" s="163"/>
      <c r="H411" s="163"/>
      <c r="I411" s="163"/>
      <c r="J411" s="192"/>
      <c r="K411" s="191"/>
      <c r="L411" s="191"/>
    </row>
    <row r="412" spans="1:12">
      <c r="A412" s="163"/>
      <c r="B412" s="163"/>
      <c r="C412" s="163"/>
      <c r="D412" s="163"/>
      <c r="E412" s="163"/>
      <c r="F412" s="163"/>
      <c r="G412" s="163"/>
      <c r="H412" s="163"/>
      <c r="I412" s="163"/>
      <c r="J412" s="192"/>
      <c r="K412" s="191"/>
      <c r="L412" s="191"/>
    </row>
    <row r="413" spans="1:12">
      <c r="A413" s="163"/>
      <c r="B413" s="163"/>
      <c r="C413" s="163"/>
      <c r="D413" s="163"/>
      <c r="E413" s="163"/>
      <c r="F413" s="163"/>
      <c r="G413" s="163"/>
      <c r="H413" s="163"/>
      <c r="I413" s="163"/>
      <c r="J413" s="192"/>
      <c r="K413" s="191"/>
      <c r="L413" s="191"/>
    </row>
    <row r="414" spans="1:12">
      <c r="A414" s="163"/>
      <c r="B414" s="163"/>
      <c r="C414" s="163"/>
      <c r="D414" s="163"/>
      <c r="E414" s="163"/>
      <c r="F414" s="163"/>
      <c r="G414" s="163"/>
      <c r="H414" s="163"/>
      <c r="I414" s="163"/>
      <c r="J414" s="192"/>
      <c r="K414" s="191"/>
      <c r="L414" s="191"/>
    </row>
    <row r="415" spans="1:12">
      <c r="A415" s="163"/>
      <c r="B415" s="163"/>
      <c r="C415" s="163"/>
      <c r="D415" s="163"/>
      <c r="E415" s="163"/>
      <c r="F415" s="163"/>
      <c r="G415" s="163"/>
      <c r="H415" s="163"/>
      <c r="I415" s="163"/>
      <c r="J415" s="192"/>
      <c r="K415" s="191"/>
      <c r="L415" s="191"/>
    </row>
    <row r="416" spans="1:12">
      <c r="A416" s="163"/>
      <c r="B416" s="163"/>
      <c r="C416" s="163"/>
      <c r="D416" s="163"/>
      <c r="E416" s="163"/>
      <c r="F416" s="163"/>
      <c r="G416" s="163"/>
      <c r="H416" s="163"/>
      <c r="I416" s="163"/>
      <c r="J416" s="192"/>
      <c r="K416" s="191"/>
      <c r="L416" s="191"/>
    </row>
    <row r="417" spans="1:12">
      <c r="A417" s="163"/>
      <c r="B417" s="163"/>
      <c r="C417" s="163"/>
      <c r="D417" s="163"/>
      <c r="E417" s="163"/>
      <c r="F417" s="163"/>
      <c r="G417" s="163"/>
      <c r="H417" s="163"/>
      <c r="I417" s="163"/>
      <c r="J417" s="192"/>
      <c r="K417" s="191"/>
      <c r="L417" s="191"/>
    </row>
    <row r="418" spans="1:12">
      <c r="A418" s="163"/>
      <c r="B418" s="163"/>
      <c r="C418" s="163"/>
      <c r="D418" s="163"/>
      <c r="E418" s="163"/>
      <c r="F418" s="163"/>
      <c r="G418" s="163"/>
      <c r="H418" s="163"/>
      <c r="I418" s="163"/>
      <c r="J418" s="192"/>
      <c r="K418" s="191"/>
      <c r="L418" s="191"/>
    </row>
    <row r="419" spans="1:12">
      <c r="A419" s="163"/>
      <c r="B419" s="163"/>
      <c r="C419" s="163"/>
      <c r="D419" s="163"/>
      <c r="E419" s="163"/>
      <c r="F419" s="163"/>
      <c r="G419" s="163"/>
      <c r="H419" s="163"/>
      <c r="I419" s="163"/>
      <c r="J419" s="192"/>
      <c r="K419" s="191"/>
      <c r="L419" s="191"/>
    </row>
    <row r="420" spans="1:12">
      <c r="A420" s="163"/>
      <c r="B420" s="163"/>
      <c r="C420" s="163"/>
      <c r="D420" s="163"/>
      <c r="E420" s="163"/>
      <c r="F420" s="163"/>
      <c r="G420" s="163"/>
      <c r="H420" s="163"/>
      <c r="I420" s="163"/>
      <c r="J420" s="192"/>
      <c r="K420" s="191"/>
      <c r="L420" s="191"/>
    </row>
    <row r="421" spans="1:12">
      <c r="A421" s="163"/>
      <c r="B421" s="163"/>
      <c r="C421" s="163"/>
      <c r="D421" s="163"/>
      <c r="E421" s="163"/>
      <c r="F421" s="163"/>
      <c r="G421" s="163"/>
      <c r="H421" s="163"/>
      <c r="I421" s="163"/>
      <c r="J421" s="192"/>
      <c r="K421" s="191"/>
      <c r="L421" s="191"/>
    </row>
    <row r="422" spans="1:12">
      <c r="A422" s="163"/>
      <c r="B422" s="163"/>
      <c r="C422" s="163"/>
      <c r="D422" s="163"/>
      <c r="E422" s="163"/>
      <c r="F422" s="163"/>
      <c r="G422" s="163"/>
      <c r="H422" s="163"/>
      <c r="I422" s="163"/>
      <c r="J422" s="192"/>
      <c r="K422" s="191"/>
      <c r="L422" s="191"/>
    </row>
    <row r="423" spans="1:12">
      <c r="A423" s="163"/>
      <c r="B423" s="163"/>
      <c r="C423" s="163"/>
      <c r="D423" s="163"/>
      <c r="E423" s="163"/>
      <c r="F423" s="163"/>
      <c r="G423" s="163"/>
      <c r="H423" s="163"/>
      <c r="I423" s="163"/>
      <c r="J423" s="192"/>
      <c r="K423" s="191"/>
      <c r="L423" s="191"/>
    </row>
    <row r="424" spans="1:12">
      <c r="A424" s="163"/>
      <c r="B424" s="163"/>
      <c r="C424" s="163"/>
      <c r="D424" s="163"/>
      <c r="E424" s="163"/>
      <c r="F424" s="163"/>
      <c r="G424" s="163"/>
      <c r="H424" s="163"/>
      <c r="I424" s="163"/>
      <c r="J424" s="192"/>
      <c r="K424" s="191"/>
      <c r="L424" s="191"/>
    </row>
    <row r="425" spans="1:12">
      <c r="A425" s="163"/>
      <c r="B425" s="163"/>
      <c r="C425" s="163"/>
      <c r="D425" s="163"/>
      <c r="E425" s="163"/>
      <c r="F425" s="163"/>
      <c r="G425" s="163"/>
      <c r="H425" s="163"/>
      <c r="I425" s="163"/>
      <c r="J425" s="192"/>
      <c r="K425" s="191"/>
      <c r="L425" s="191"/>
    </row>
    <row r="426" spans="1:12">
      <c r="A426" s="163"/>
      <c r="B426" s="163"/>
      <c r="C426" s="163"/>
      <c r="D426" s="163"/>
      <c r="E426" s="163"/>
      <c r="F426" s="163"/>
      <c r="G426" s="163"/>
      <c r="H426" s="163"/>
      <c r="I426" s="163"/>
      <c r="J426" s="192"/>
      <c r="K426" s="191"/>
      <c r="L426" s="191"/>
    </row>
    <row r="427" spans="1:12">
      <c r="A427" s="163"/>
      <c r="B427" s="163"/>
      <c r="C427" s="163"/>
      <c r="D427" s="163"/>
      <c r="E427" s="163"/>
      <c r="F427" s="163"/>
      <c r="G427" s="163"/>
      <c r="H427" s="163"/>
      <c r="I427" s="163"/>
      <c r="J427" s="192"/>
      <c r="K427" s="191"/>
      <c r="L427" s="191"/>
    </row>
    <row r="428" spans="1:12">
      <c r="A428" s="163"/>
      <c r="B428" s="163"/>
      <c r="C428" s="163"/>
      <c r="D428" s="163"/>
      <c r="E428" s="163"/>
      <c r="F428" s="163"/>
      <c r="G428" s="163"/>
      <c r="H428" s="163"/>
      <c r="I428" s="163"/>
      <c r="J428" s="192"/>
      <c r="K428" s="191"/>
      <c r="L428" s="191"/>
    </row>
    <row r="429" spans="1:12">
      <c r="A429" s="163"/>
      <c r="B429" s="163"/>
      <c r="C429" s="163"/>
      <c r="D429" s="163"/>
      <c r="E429" s="163"/>
      <c r="F429" s="163"/>
      <c r="G429" s="163"/>
      <c r="H429" s="163"/>
      <c r="I429" s="163"/>
      <c r="J429" s="192"/>
      <c r="K429" s="191"/>
      <c r="L429" s="191"/>
    </row>
    <row r="430" spans="1:12">
      <c r="A430" s="163"/>
      <c r="B430" s="163"/>
      <c r="C430" s="163"/>
      <c r="D430" s="163"/>
      <c r="E430" s="163"/>
      <c r="F430" s="163"/>
      <c r="G430" s="163"/>
      <c r="H430" s="163"/>
      <c r="I430" s="163"/>
      <c r="J430" s="192"/>
      <c r="K430" s="191"/>
      <c r="L430" s="191"/>
    </row>
    <row r="431" spans="1:12">
      <c r="A431" s="163"/>
      <c r="B431" s="163"/>
      <c r="C431" s="163"/>
      <c r="D431" s="163"/>
      <c r="E431" s="163"/>
      <c r="F431" s="163"/>
      <c r="G431" s="163"/>
      <c r="H431" s="163"/>
      <c r="I431" s="163"/>
      <c r="J431" s="192"/>
      <c r="K431" s="191"/>
      <c r="L431" s="191"/>
    </row>
    <row r="432" spans="1:12">
      <c r="A432" s="163"/>
      <c r="B432" s="163"/>
      <c r="C432" s="163"/>
      <c r="D432" s="163"/>
      <c r="E432" s="163"/>
      <c r="F432" s="163"/>
      <c r="G432" s="163"/>
      <c r="H432" s="163"/>
      <c r="I432" s="163"/>
      <c r="J432" s="192"/>
      <c r="K432" s="191"/>
      <c r="L432" s="191"/>
    </row>
    <row r="433" spans="1:12">
      <c r="A433" s="163"/>
      <c r="B433" s="163"/>
      <c r="C433" s="163"/>
      <c r="D433" s="163"/>
      <c r="E433" s="163"/>
      <c r="F433" s="163"/>
      <c r="G433" s="163"/>
      <c r="H433" s="163"/>
      <c r="I433" s="163"/>
      <c r="J433" s="192"/>
      <c r="K433" s="191"/>
      <c r="L433" s="191"/>
    </row>
    <row r="434" spans="1:12">
      <c r="A434" s="163"/>
      <c r="B434" s="163"/>
      <c r="C434" s="163"/>
      <c r="D434" s="163"/>
      <c r="E434" s="163"/>
      <c r="F434" s="163"/>
      <c r="G434" s="163"/>
      <c r="H434" s="163"/>
      <c r="I434" s="163"/>
      <c r="J434" s="192"/>
      <c r="K434" s="191"/>
      <c r="L434" s="191"/>
    </row>
    <row r="435" spans="1:12">
      <c r="A435" s="163"/>
      <c r="B435" s="163"/>
      <c r="C435" s="163"/>
      <c r="D435" s="163"/>
      <c r="E435" s="163"/>
      <c r="F435" s="163"/>
      <c r="G435" s="163"/>
      <c r="H435" s="163"/>
      <c r="I435" s="163"/>
      <c r="J435" s="192"/>
      <c r="K435" s="191"/>
      <c r="L435" s="191"/>
    </row>
    <row r="436" spans="1:12">
      <c r="A436" s="163"/>
      <c r="B436" s="163"/>
      <c r="C436" s="163"/>
      <c r="D436" s="163"/>
      <c r="E436" s="163"/>
      <c r="F436" s="163"/>
      <c r="G436" s="163"/>
      <c r="H436" s="163"/>
      <c r="I436" s="163"/>
      <c r="J436" s="192"/>
      <c r="K436" s="191"/>
      <c r="L436" s="191"/>
    </row>
    <row r="437" spans="1:12">
      <c r="A437" s="163"/>
      <c r="B437" s="163"/>
      <c r="C437" s="163"/>
      <c r="D437" s="163"/>
      <c r="E437" s="163"/>
      <c r="F437" s="163"/>
      <c r="G437" s="163"/>
      <c r="H437" s="163"/>
      <c r="I437" s="163"/>
      <c r="J437" s="192"/>
      <c r="K437" s="191"/>
      <c r="L437" s="191"/>
    </row>
    <row r="438" spans="1:12">
      <c r="A438" s="163"/>
      <c r="B438" s="163"/>
      <c r="C438" s="163"/>
      <c r="D438" s="163"/>
      <c r="E438" s="163"/>
      <c r="F438" s="163"/>
      <c r="G438" s="163"/>
      <c r="H438" s="163"/>
      <c r="I438" s="163"/>
      <c r="J438" s="192"/>
      <c r="K438" s="191"/>
      <c r="L438" s="191"/>
    </row>
    <row r="439" spans="1:12">
      <c r="A439" s="163"/>
      <c r="B439" s="163"/>
      <c r="C439" s="163"/>
      <c r="D439" s="163"/>
      <c r="E439" s="163"/>
      <c r="F439" s="163"/>
      <c r="G439" s="163"/>
      <c r="H439" s="163"/>
      <c r="I439" s="163"/>
      <c r="J439" s="192"/>
      <c r="K439" s="191"/>
      <c r="L439" s="191"/>
    </row>
    <row r="440" spans="1:12">
      <c r="A440" s="163"/>
      <c r="B440" s="163"/>
      <c r="C440" s="163"/>
      <c r="D440" s="163"/>
      <c r="E440" s="163"/>
      <c r="F440" s="163"/>
      <c r="G440" s="163"/>
      <c r="H440" s="163"/>
      <c r="I440" s="163"/>
      <c r="J440" s="192"/>
      <c r="K440" s="191"/>
      <c r="L440" s="191"/>
    </row>
    <row r="441" spans="1:12">
      <c r="A441" s="163"/>
      <c r="B441" s="163"/>
      <c r="C441" s="163"/>
      <c r="D441" s="163"/>
      <c r="E441" s="163"/>
      <c r="F441" s="163"/>
      <c r="G441" s="163"/>
      <c r="H441" s="163"/>
      <c r="I441" s="163"/>
      <c r="J441" s="192"/>
      <c r="K441" s="191"/>
      <c r="L441" s="191"/>
    </row>
    <row r="442" spans="1:12">
      <c r="A442" s="163"/>
      <c r="B442" s="163"/>
      <c r="C442" s="163"/>
      <c r="D442" s="163"/>
      <c r="E442" s="163"/>
      <c r="F442" s="163"/>
      <c r="G442" s="163"/>
      <c r="H442" s="163"/>
      <c r="I442" s="163"/>
      <c r="J442" s="192"/>
      <c r="K442" s="191"/>
      <c r="L442" s="191"/>
    </row>
    <row r="443" spans="1:12">
      <c r="A443" s="163"/>
      <c r="B443" s="163"/>
      <c r="C443" s="163"/>
      <c r="D443" s="163"/>
      <c r="E443" s="163"/>
      <c r="F443" s="163"/>
      <c r="G443" s="163"/>
      <c r="H443" s="163"/>
      <c r="I443" s="163"/>
      <c r="J443" s="192"/>
      <c r="K443" s="191"/>
      <c r="L443" s="191"/>
    </row>
    <row r="444" spans="1:12">
      <c r="A444" s="163"/>
      <c r="B444" s="163"/>
      <c r="C444" s="163"/>
      <c r="D444" s="163"/>
      <c r="E444" s="163"/>
      <c r="F444" s="163"/>
      <c r="G444" s="163"/>
      <c r="H444" s="163"/>
      <c r="I444" s="163"/>
      <c r="J444" s="192"/>
      <c r="K444" s="191"/>
      <c r="L444" s="191"/>
    </row>
    <row r="445" spans="1:12">
      <c r="A445" s="163"/>
      <c r="B445" s="163"/>
      <c r="C445" s="163"/>
      <c r="D445" s="163"/>
      <c r="E445" s="163"/>
      <c r="F445" s="163"/>
      <c r="G445" s="163"/>
      <c r="H445" s="163"/>
      <c r="I445" s="163"/>
      <c r="J445" s="192"/>
      <c r="K445" s="191"/>
      <c r="L445" s="191"/>
    </row>
    <row r="446" spans="1:12">
      <c r="A446" s="163"/>
      <c r="B446" s="163"/>
      <c r="C446" s="163"/>
      <c r="D446" s="163"/>
      <c r="E446" s="163"/>
      <c r="F446" s="163"/>
      <c r="G446" s="163"/>
      <c r="H446" s="163"/>
      <c r="I446" s="163"/>
      <c r="J446" s="192"/>
      <c r="K446" s="191"/>
      <c r="L446" s="191"/>
    </row>
    <row r="447" spans="1:12">
      <c r="A447" s="163"/>
      <c r="B447" s="163"/>
      <c r="C447" s="163"/>
      <c r="D447" s="163"/>
      <c r="E447" s="163"/>
      <c r="F447" s="163"/>
      <c r="G447" s="163"/>
      <c r="H447" s="163"/>
      <c r="I447" s="163"/>
      <c r="J447" s="192"/>
      <c r="K447" s="191"/>
      <c r="L447" s="191"/>
    </row>
    <row r="448" spans="1:12">
      <c r="A448" s="163"/>
      <c r="B448" s="163"/>
      <c r="C448" s="163"/>
      <c r="D448" s="163"/>
      <c r="E448" s="163"/>
      <c r="F448" s="163"/>
      <c r="G448" s="163"/>
      <c r="H448" s="163"/>
      <c r="I448" s="163"/>
      <c r="J448" s="192"/>
      <c r="K448" s="191"/>
      <c r="L448" s="191"/>
    </row>
    <row r="449" spans="1:12">
      <c r="A449" s="163"/>
      <c r="B449" s="163"/>
      <c r="C449" s="163"/>
      <c r="D449" s="163"/>
      <c r="E449" s="163"/>
      <c r="F449" s="163"/>
      <c r="G449" s="163"/>
      <c r="H449" s="163"/>
      <c r="I449" s="163"/>
      <c r="J449" s="192"/>
      <c r="K449" s="191"/>
      <c r="L449" s="191"/>
    </row>
    <row r="450" spans="1:12">
      <c r="A450" s="163"/>
      <c r="B450" s="163"/>
      <c r="C450" s="163"/>
      <c r="D450" s="163"/>
      <c r="E450" s="163"/>
      <c r="F450" s="163"/>
      <c r="G450" s="163"/>
      <c r="H450" s="163"/>
      <c r="I450" s="163"/>
      <c r="J450" s="192"/>
      <c r="K450" s="191"/>
      <c r="L450" s="191"/>
    </row>
    <row r="451" spans="1:12">
      <c r="A451" s="163"/>
      <c r="B451" s="163"/>
      <c r="C451" s="163"/>
      <c r="D451" s="163"/>
      <c r="E451" s="163"/>
      <c r="F451" s="163"/>
      <c r="G451" s="163"/>
      <c r="H451" s="163"/>
      <c r="I451" s="163"/>
      <c r="J451" s="192"/>
      <c r="K451" s="191"/>
      <c r="L451" s="191"/>
    </row>
    <row r="452" spans="1:12">
      <c r="A452" s="163"/>
      <c r="B452" s="163"/>
      <c r="C452" s="163"/>
      <c r="D452" s="163"/>
      <c r="E452" s="163"/>
      <c r="F452" s="163"/>
      <c r="G452" s="163"/>
      <c r="H452" s="163"/>
      <c r="I452" s="163"/>
      <c r="J452" s="192"/>
      <c r="K452" s="191"/>
      <c r="L452" s="191"/>
    </row>
    <row r="453" spans="1:12">
      <c r="A453" s="163"/>
      <c r="B453" s="163"/>
      <c r="C453" s="163"/>
      <c r="D453" s="163"/>
      <c r="E453" s="163"/>
      <c r="F453" s="163"/>
      <c r="G453" s="163"/>
      <c r="H453" s="163"/>
      <c r="I453" s="163"/>
      <c r="J453" s="192"/>
      <c r="K453" s="191"/>
      <c r="L453" s="191"/>
    </row>
    <row r="454" spans="1:12">
      <c r="A454" s="163"/>
      <c r="B454" s="163"/>
      <c r="C454" s="163"/>
      <c r="D454" s="163"/>
      <c r="E454" s="163"/>
      <c r="F454" s="163"/>
      <c r="G454" s="163"/>
      <c r="H454" s="163"/>
      <c r="I454" s="163"/>
      <c r="J454" s="192"/>
      <c r="K454" s="191"/>
      <c r="L454" s="191"/>
    </row>
    <row r="455" spans="1:12">
      <c r="A455" s="163"/>
      <c r="B455" s="163"/>
      <c r="C455" s="163"/>
      <c r="D455" s="163"/>
      <c r="E455" s="163"/>
      <c r="F455" s="163"/>
      <c r="G455" s="163"/>
      <c r="H455" s="163"/>
      <c r="I455" s="163"/>
      <c r="J455" s="192"/>
      <c r="K455" s="191"/>
      <c r="L455" s="191"/>
    </row>
    <row r="456" spans="1:12">
      <c r="A456" s="163"/>
      <c r="B456" s="163"/>
      <c r="C456" s="163"/>
      <c r="D456" s="163"/>
      <c r="E456" s="163"/>
      <c r="F456" s="163"/>
      <c r="G456" s="163"/>
      <c r="H456" s="163"/>
      <c r="I456" s="163"/>
      <c r="J456" s="192"/>
      <c r="K456" s="191"/>
      <c r="L456" s="191"/>
    </row>
    <row r="457" spans="1:12">
      <c r="A457" s="163"/>
      <c r="B457" s="163"/>
      <c r="C457" s="163"/>
      <c r="D457" s="163"/>
      <c r="E457" s="163"/>
      <c r="F457" s="163"/>
      <c r="G457" s="163"/>
      <c r="H457" s="163"/>
      <c r="I457" s="163"/>
      <c r="J457" s="192"/>
      <c r="K457" s="191"/>
      <c r="L457" s="191"/>
    </row>
    <row r="458" spans="1:12">
      <c r="A458" s="163"/>
      <c r="B458" s="163"/>
      <c r="C458" s="163"/>
      <c r="D458" s="163"/>
      <c r="E458" s="163"/>
      <c r="F458" s="163"/>
      <c r="G458" s="163"/>
      <c r="H458" s="163"/>
      <c r="I458" s="163"/>
      <c r="J458" s="192"/>
      <c r="K458" s="191"/>
      <c r="L458" s="191"/>
    </row>
    <row r="459" spans="1:12">
      <c r="A459" s="163"/>
      <c r="B459" s="163"/>
      <c r="C459" s="163"/>
      <c r="D459" s="163"/>
      <c r="E459" s="163"/>
      <c r="F459" s="163"/>
      <c r="G459" s="163"/>
      <c r="H459" s="163"/>
      <c r="I459" s="163"/>
      <c r="J459" s="192"/>
      <c r="K459" s="191"/>
      <c r="L459" s="191"/>
    </row>
    <row r="460" spans="1:12">
      <c r="A460" s="163"/>
      <c r="B460" s="163"/>
      <c r="C460" s="163"/>
      <c r="D460" s="163"/>
      <c r="E460" s="163"/>
      <c r="F460" s="163"/>
      <c r="G460" s="163"/>
      <c r="H460" s="163"/>
      <c r="I460" s="163"/>
      <c r="J460" s="192"/>
      <c r="K460" s="191"/>
      <c r="L460" s="191"/>
    </row>
    <row r="461" spans="1:12">
      <c r="A461" s="163"/>
      <c r="B461" s="163"/>
      <c r="C461" s="163"/>
      <c r="D461" s="163"/>
      <c r="E461" s="163"/>
      <c r="F461" s="163"/>
      <c r="G461" s="163"/>
      <c r="H461" s="163"/>
      <c r="I461" s="163"/>
      <c r="J461" s="192"/>
      <c r="K461" s="191"/>
      <c r="L461" s="191"/>
    </row>
    <row r="462" spans="1:12">
      <c r="A462" s="163"/>
      <c r="B462" s="163"/>
      <c r="C462" s="163"/>
      <c r="D462" s="163"/>
      <c r="E462" s="163"/>
      <c r="F462" s="163"/>
      <c r="G462" s="163"/>
      <c r="H462" s="163"/>
      <c r="I462" s="163"/>
      <c r="J462" s="192"/>
      <c r="K462" s="191"/>
      <c r="L462" s="191"/>
    </row>
    <row r="463" spans="1:12">
      <c r="A463" s="163"/>
      <c r="B463" s="163"/>
      <c r="C463" s="163"/>
      <c r="D463" s="163"/>
      <c r="E463" s="163"/>
      <c r="F463" s="163"/>
      <c r="G463" s="163"/>
      <c r="H463" s="163"/>
      <c r="I463" s="163"/>
      <c r="J463" s="192"/>
      <c r="K463" s="191"/>
      <c r="L463" s="191"/>
    </row>
    <row r="464" spans="1:12">
      <c r="A464" s="163"/>
      <c r="B464" s="163"/>
      <c r="C464" s="163"/>
      <c r="D464" s="163"/>
      <c r="E464" s="163"/>
      <c r="F464" s="163"/>
      <c r="G464" s="163"/>
      <c r="H464" s="163"/>
      <c r="I464" s="163"/>
      <c r="J464" s="192"/>
      <c r="K464" s="191"/>
      <c r="L464" s="191"/>
    </row>
    <row r="465" spans="1:12">
      <c r="A465" s="163"/>
      <c r="B465" s="163"/>
      <c r="C465" s="163"/>
      <c r="D465" s="163"/>
      <c r="E465" s="163"/>
      <c r="F465" s="163"/>
      <c r="G465" s="163"/>
      <c r="H465" s="163"/>
      <c r="I465" s="163"/>
      <c r="J465" s="192"/>
      <c r="K465" s="191"/>
      <c r="L465" s="191"/>
    </row>
    <row r="466" spans="1:12">
      <c r="A466" s="163"/>
      <c r="B466" s="163"/>
      <c r="C466" s="163"/>
      <c r="D466" s="163"/>
      <c r="E466" s="163"/>
      <c r="F466" s="163"/>
      <c r="G466" s="163"/>
      <c r="H466" s="163"/>
      <c r="I466" s="163"/>
      <c r="J466" s="192"/>
      <c r="K466" s="191"/>
      <c r="L466" s="191"/>
    </row>
    <row r="467" spans="1:12">
      <c r="A467" s="163"/>
      <c r="B467" s="163"/>
      <c r="C467" s="163"/>
      <c r="D467" s="163"/>
      <c r="E467" s="163"/>
      <c r="F467" s="163"/>
      <c r="G467" s="163"/>
      <c r="H467" s="163"/>
      <c r="I467" s="163"/>
      <c r="J467" s="192"/>
      <c r="K467" s="191"/>
      <c r="L467" s="191"/>
    </row>
    <row r="468" spans="1:12">
      <c r="A468" s="163"/>
      <c r="B468" s="163"/>
      <c r="C468" s="163"/>
      <c r="D468" s="163"/>
      <c r="E468" s="163"/>
      <c r="F468" s="163"/>
      <c r="G468" s="163"/>
      <c r="H468" s="163"/>
      <c r="I468" s="163"/>
      <c r="J468" s="192"/>
      <c r="K468" s="191"/>
      <c r="L468" s="191"/>
    </row>
    <row r="469" spans="1:12">
      <c r="A469" s="163"/>
      <c r="B469" s="163"/>
      <c r="C469" s="163"/>
      <c r="D469" s="163"/>
      <c r="E469" s="163"/>
      <c r="F469" s="163"/>
      <c r="G469" s="163"/>
      <c r="H469" s="163"/>
      <c r="I469" s="163"/>
      <c r="J469" s="192"/>
      <c r="K469" s="191"/>
      <c r="L469" s="191"/>
    </row>
    <row r="470" spans="1:12">
      <c r="A470" s="163"/>
      <c r="B470" s="163"/>
      <c r="C470" s="163"/>
      <c r="D470" s="163"/>
      <c r="E470" s="163"/>
      <c r="F470" s="163"/>
      <c r="G470" s="163"/>
      <c r="H470" s="163"/>
      <c r="I470" s="163"/>
      <c r="J470" s="192"/>
      <c r="K470" s="191"/>
      <c r="L470" s="191"/>
    </row>
    <row r="471" spans="1:12">
      <c r="A471" s="163"/>
      <c r="B471" s="163"/>
      <c r="C471" s="163"/>
      <c r="D471" s="163"/>
      <c r="E471" s="163"/>
      <c r="F471" s="163"/>
      <c r="G471" s="163"/>
      <c r="H471" s="163"/>
      <c r="I471" s="163"/>
      <c r="J471" s="192"/>
      <c r="K471" s="191"/>
      <c r="L471" s="191"/>
    </row>
    <row r="472" spans="1:12">
      <c r="A472" s="163"/>
      <c r="B472" s="163"/>
      <c r="C472" s="163"/>
      <c r="D472" s="163"/>
      <c r="E472" s="163"/>
      <c r="F472" s="163"/>
      <c r="G472" s="163"/>
      <c r="H472" s="163"/>
      <c r="I472" s="163"/>
      <c r="J472" s="192"/>
      <c r="K472" s="191"/>
      <c r="L472" s="191"/>
    </row>
    <row r="473" spans="1:12">
      <c r="A473" s="163"/>
      <c r="B473" s="163"/>
      <c r="C473" s="163"/>
      <c r="D473" s="163"/>
      <c r="E473" s="163"/>
      <c r="F473" s="163"/>
      <c r="G473" s="163"/>
      <c r="H473" s="163"/>
      <c r="I473" s="163"/>
      <c r="J473" s="192"/>
      <c r="K473" s="191"/>
      <c r="L473" s="191"/>
    </row>
    <row r="474" spans="1:12">
      <c r="A474" s="163"/>
      <c r="B474" s="163"/>
      <c r="C474" s="163"/>
      <c r="D474" s="163"/>
      <c r="E474" s="163"/>
      <c r="F474" s="163"/>
      <c r="G474" s="163"/>
      <c r="H474" s="163"/>
      <c r="I474" s="163"/>
      <c r="J474" s="192"/>
      <c r="K474" s="191"/>
      <c r="L474" s="191"/>
    </row>
    <row r="475" spans="1:12">
      <c r="A475" s="163"/>
      <c r="B475" s="163"/>
      <c r="C475" s="163"/>
      <c r="D475" s="163"/>
      <c r="E475" s="163"/>
      <c r="F475" s="163"/>
      <c r="G475" s="163"/>
      <c r="H475" s="163"/>
      <c r="I475" s="163"/>
      <c r="J475" s="192"/>
      <c r="K475" s="191"/>
      <c r="L475" s="191"/>
    </row>
    <row r="476" spans="1:12">
      <c r="A476" s="163"/>
      <c r="B476" s="163"/>
      <c r="C476" s="163"/>
      <c r="D476" s="163"/>
      <c r="E476" s="163"/>
      <c r="F476" s="163"/>
      <c r="G476" s="163"/>
      <c r="H476" s="163"/>
      <c r="I476" s="163"/>
      <c r="J476" s="192"/>
      <c r="K476" s="191"/>
      <c r="L476" s="191"/>
    </row>
    <row r="477" spans="1:12">
      <c r="A477" s="163"/>
      <c r="B477" s="163"/>
      <c r="C477" s="163"/>
      <c r="D477" s="163"/>
      <c r="E477" s="163"/>
      <c r="F477" s="163"/>
      <c r="G477" s="163"/>
      <c r="H477" s="163"/>
      <c r="I477" s="163"/>
      <c r="J477" s="192"/>
      <c r="K477" s="191"/>
      <c r="L477" s="191"/>
    </row>
    <row r="478" spans="1:12">
      <c r="A478" s="163"/>
      <c r="B478" s="163"/>
      <c r="C478" s="163"/>
      <c r="D478" s="163"/>
      <c r="E478" s="163"/>
      <c r="F478" s="163"/>
      <c r="G478" s="163"/>
      <c r="H478" s="163"/>
      <c r="I478" s="163"/>
      <c r="J478" s="192"/>
      <c r="K478" s="191"/>
      <c r="L478" s="191"/>
    </row>
    <row r="479" spans="1:12">
      <c r="A479" s="163"/>
      <c r="B479" s="163"/>
      <c r="C479" s="163"/>
      <c r="D479" s="163"/>
      <c r="E479" s="163"/>
      <c r="F479" s="163"/>
      <c r="G479" s="163"/>
      <c r="H479" s="163"/>
      <c r="I479" s="163"/>
      <c r="J479" s="192"/>
      <c r="K479" s="191"/>
      <c r="L479" s="191"/>
    </row>
    <row r="480" spans="1:12">
      <c r="A480" s="163"/>
      <c r="B480" s="163"/>
      <c r="C480" s="163"/>
      <c r="D480" s="163"/>
      <c r="E480" s="163"/>
      <c r="F480" s="163"/>
      <c r="G480" s="163"/>
      <c r="H480" s="163"/>
      <c r="I480" s="163"/>
      <c r="J480" s="192"/>
      <c r="K480" s="191"/>
      <c r="L480" s="191"/>
    </row>
    <row r="481" spans="1:12">
      <c r="A481" s="163"/>
      <c r="B481" s="163"/>
      <c r="C481" s="163"/>
      <c r="D481" s="163"/>
      <c r="E481" s="163"/>
      <c r="F481" s="163"/>
      <c r="G481" s="163"/>
      <c r="H481" s="163"/>
      <c r="I481" s="163"/>
      <c r="J481" s="192"/>
      <c r="K481" s="191"/>
      <c r="L481" s="191"/>
    </row>
    <row r="482" spans="1:12">
      <c r="A482" s="163"/>
      <c r="B482" s="163"/>
      <c r="C482" s="163"/>
      <c r="D482" s="163"/>
      <c r="E482" s="163"/>
      <c r="F482" s="163"/>
      <c r="G482" s="163"/>
      <c r="H482" s="163"/>
      <c r="I482" s="163"/>
      <c r="J482" s="192"/>
      <c r="K482" s="191"/>
      <c r="L482" s="191"/>
    </row>
    <row r="483" spans="1:12">
      <c r="A483" s="163"/>
      <c r="B483" s="163"/>
      <c r="C483" s="163"/>
      <c r="D483" s="163"/>
      <c r="E483" s="163"/>
      <c r="F483" s="163"/>
      <c r="G483" s="163"/>
      <c r="H483" s="163"/>
      <c r="I483" s="163"/>
      <c r="J483" s="192"/>
      <c r="K483" s="191"/>
      <c r="L483" s="191"/>
    </row>
    <row r="484" spans="1:12">
      <c r="A484" s="163"/>
      <c r="B484" s="163"/>
      <c r="C484" s="163"/>
      <c r="D484" s="163"/>
      <c r="E484" s="163"/>
      <c r="F484" s="163"/>
      <c r="G484" s="163"/>
      <c r="H484" s="163"/>
      <c r="I484" s="163"/>
      <c r="J484" s="192"/>
      <c r="K484" s="191"/>
      <c r="L484" s="191"/>
    </row>
    <row r="485" spans="1:12">
      <c r="A485" s="163"/>
      <c r="B485" s="163"/>
      <c r="C485" s="163"/>
      <c r="D485" s="163"/>
      <c r="E485" s="163"/>
      <c r="F485" s="163"/>
      <c r="G485" s="163"/>
      <c r="H485" s="163"/>
      <c r="I485" s="163"/>
      <c r="J485" s="192"/>
      <c r="K485" s="191"/>
      <c r="L485" s="191"/>
    </row>
    <row r="486" spans="1:12">
      <c r="A486" s="163"/>
      <c r="B486" s="163"/>
      <c r="C486" s="163"/>
      <c r="D486" s="163"/>
      <c r="E486" s="163"/>
      <c r="F486" s="163"/>
      <c r="G486" s="163"/>
      <c r="H486" s="163"/>
      <c r="I486" s="163"/>
      <c r="J486" s="192"/>
      <c r="K486" s="191"/>
      <c r="L486" s="191"/>
    </row>
    <row r="487" spans="1:12">
      <c r="A487" s="163"/>
      <c r="B487" s="163"/>
      <c r="C487" s="163"/>
      <c r="D487" s="163"/>
      <c r="E487" s="163"/>
      <c r="F487" s="163"/>
      <c r="G487" s="163"/>
      <c r="H487" s="163"/>
      <c r="I487" s="163"/>
      <c r="J487" s="192"/>
      <c r="K487" s="191"/>
      <c r="L487" s="191"/>
    </row>
    <row r="488" spans="1:12">
      <c r="A488" s="163"/>
      <c r="B488" s="163"/>
      <c r="C488" s="163"/>
      <c r="D488" s="163"/>
      <c r="E488" s="163"/>
      <c r="F488" s="163"/>
      <c r="G488" s="163"/>
      <c r="H488" s="163"/>
      <c r="I488" s="163"/>
      <c r="J488" s="192"/>
      <c r="K488" s="191"/>
      <c r="L488" s="191"/>
    </row>
    <row r="489" spans="1:12">
      <c r="A489" s="163"/>
      <c r="B489" s="163"/>
      <c r="C489" s="163"/>
      <c r="D489" s="163"/>
      <c r="E489" s="163"/>
      <c r="F489" s="163"/>
      <c r="G489" s="163"/>
      <c r="H489" s="163"/>
      <c r="I489" s="163"/>
      <c r="J489" s="192"/>
      <c r="K489" s="191"/>
      <c r="L489" s="191"/>
    </row>
    <row r="490" spans="1:12">
      <c r="A490" s="163"/>
      <c r="B490" s="163"/>
      <c r="C490" s="163"/>
      <c r="D490" s="163"/>
      <c r="E490" s="163"/>
      <c r="F490" s="163"/>
      <c r="G490" s="163"/>
      <c r="H490" s="163"/>
      <c r="I490" s="163"/>
      <c r="J490" s="192"/>
      <c r="K490" s="191"/>
      <c r="L490" s="191"/>
    </row>
    <row r="491" spans="1:12">
      <c r="A491" s="163"/>
      <c r="B491" s="163"/>
      <c r="C491" s="163"/>
      <c r="D491" s="163"/>
      <c r="E491" s="163"/>
      <c r="F491" s="163"/>
      <c r="G491" s="163"/>
      <c r="H491" s="163"/>
      <c r="I491" s="163"/>
      <c r="J491" s="192"/>
      <c r="K491" s="191"/>
      <c r="L491" s="191"/>
    </row>
    <row r="492" spans="1:12">
      <c r="A492" s="163"/>
      <c r="B492" s="163"/>
      <c r="C492" s="163"/>
      <c r="D492" s="163"/>
      <c r="E492" s="163"/>
      <c r="F492" s="163"/>
      <c r="G492" s="163"/>
      <c r="H492" s="163"/>
      <c r="I492" s="163"/>
      <c r="J492" s="192"/>
      <c r="K492" s="191"/>
      <c r="L492" s="191"/>
    </row>
    <row r="493" spans="1:12">
      <c r="A493" s="163"/>
      <c r="B493" s="163"/>
      <c r="C493" s="163"/>
      <c r="D493" s="163"/>
      <c r="E493" s="163"/>
      <c r="F493" s="163"/>
      <c r="G493" s="163"/>
      <c r="H493" s="163"/>
      <c r="I493" s="163"/>
      <c r="J493" s="192"/>
      <c r="K493" s="191"/>
      <c r="L493" s="191"/>
    </row>
    <row r="494" spans="1:12">
      <c r="A494" s="163"/>
      <c r="B494" s="163"/>
      <c r="C494" s="163"/>
      <c r="D494" s="163"/>
      <c r="E494" s="163"/>
      <c r="F494" s="163"/>
      <c r="G494" s="163"/>
      <c r="H494" s="163"/>
      <c r="I494" s="163"/>
      <c r="J494" s="192"/>
      <c r="K494" s="191"/>
      <c r="L494" s="191"/>
    </row>
    <row r="495" spans="1:12">
      <c r="A495" s="163"/>
      <c r="B495" s="163"/>
      <c r="C495" s="163"/>
      <c r="D495" s="163"/>
      <c r="E495" s="163"/>
      <c r="F495" s="163"/>
      <c r="G495" s="163"/>
      <c r="H495" s="163"/>
      <c r="I495" s="163"/>
      <c r="J495" s="192"/>
      <c r="K495" s="191"/>
      <c r="L495" s="191"/>
    </row>
    <row r="496" spans="1:12">
      <c r="A496" s="163"/>
      <c r="B496" s="163"/>
      <c r="C496" s="163"/>
      <c r="D496" s="163"/>
      <c r="E496" s="163"/>
      <c r="F496" s="163"/>
      <c r="G496" s="163"/>
      <c r="H496" s="163"/>
      <c r="I496" s="163"/>
      <c r="J496" s="192"/>
      <c r="K496" s="191"/>
      <c r="L496" s="191"/>
    </row>
    <row r="497" spans="1:12">
      <c r="A497" s="163"/>
      <c r="B497" s="163"/>
      <c r="C497" s="163"/>
      <c r="D497" s="163"/>
      <c r="E497" s="163"/>
      <c r="F497" s="163"/>
      <c r="G497" s="163"/>
      <c r="H497" s="163"/>
      <c r="I497" s="163"/>
      <c r="J497" s="192"/>
      <c r="K497" s="191"/>
      <c r="L497" s="191"/>
    </row>
    <row r="498" spans="1:12">
      <c r="A498" s="163"/>
      <c r="B498" s="163"/>
      <c r="C498" s="163"/>
      <c r="D498" s="163"/>
      <c r="E498" s="163"/>
      <c r="F498" s="163"/>
      <c r="G498" s="163"/>
      <c r="H498" s="163"/>
      <c r="I498" s="163"/>
      <c r="J498" s="192"/>
      <c r="K498" s="191"/>
      <c r="L498" s="191"/>
    </row>
    <row r="499" spans="1:12">
      <c r="A499" s="163"/>
      <c r="B499" s="163"/>
      <c r="C499" s="163"/>
      <c r="D499" s="163"/>
      <c r="E499" s="163"/>
      <c r="F499" s="163"/>
      <c r="G499" s="163"/>
      <c r="H499" s="163"/>
      <c r="I499" s="163"/>
      <c r="J499" s="192"/>
      <c r="K499" s="191"/>
      <c r="L499" s="191"/>
    </row>
    <row r="500" spans="1:12">
      <c r="A500" s="163"/>
      <c r="B500" s="163"/>
      <c r="C500" s="163"/>
      <c r="D500" s="163"/>
      <c r="E500" s="163"/>
      <c r="F500" s="163"/>
      <c r="G500" s="163"/>
      <c r="H500" s="163"/>
      <c r="I500" s="163"/>
      <c r="J500" s="192"/>
      <c r="K500" s="191"/>
      <c r="L500" s="191"/>
    </row>
    <row r="501" spans="1:12">
      <c r="A501" s="163"/>
      <c r="B501" s="163"/>
      <c r="C501" s="163"/>
      <c r="D501" s="163"/>
      <c r="E501" s="163"/>
      <c r="F501" s="163"/>
      <c r="G501" s="163"/>
      <c r="H501" s="163"/>
      <c r="I501" s="163"/>
      <c r="J501" s="192"/>
      <c r="K501" s="191"/>
      <c r="L501" s="191"/>
    </row>
    <row r="502" spans="1:12">
      <c r="A502" s="163"/>
      <c r="B502" s="163"/>
      <c r="C502" s="163"/>
      <c r="D502" s="163"/>
      <c r="E502" s="163"/>
      <c r="F502" s="163"/>
      <c r="G502" s="163"/>
      <c r="H502" s="163"/>
      <c r="I502" s="163"/>
      <c r="J502" s="192"/>
      <c r="K502" s="191"/>
      <c r="L502" s="191"/>
    </row>
    <row r="503" spans="1:12">
      <c r="A503" s="163"/>
      <c r="B503" s="163"/>
      <c r="C503" s="163"/>
      <c r="D503" s="163"/>
      <c r="E503" s="163"/>
      <c r="F503" s="163"/>
      <c r="G503" s="163"/>
      <c r="H503" s="163"/>
      <c r="I503" s="163"/>
      <c r="J503" s="192"/>
      <c r="K503" s="191"/>
      <c r="L503" s="191"/>
    </row>
    <row r="504" spans="1:12">
      <c r="A504" s="163"/>
      <c r="B504" s="163"/>
      <c r="C504" s="163"/>
      <c r="D504" s="163"/>
      <c r="E504" s="163"/>
      <c r="F504" s="163"/>
      <c r="G504" s="163"/>
      <c r="H504" s="163"/>
      <c r="I504" s="163"/>
      <c r="J504" s="192"/>
      <c r="K504" s="191"/>
      <c r="L504" s="191"/>
    </row>
    <row r="505" spans="1:12">
      <c r="A505" s="163"/>
      <c r="B505" s="163"/>
      <c r="C505" s="163"/>
      <c r="D505" s="163"/>
      <c r="E505" s="163"/>
      <c r="F505" s="163"/>
      <c r="G505" s="163"/>
      <c r="H505" s="163"/>
      <c r="I505" s="163"/>
      <c r="J505" s="192"/>
      <c r="K505" s="191"/>
      <c r="L505" s="191"/>
    </row>
    <row r="506" spans="1:12">
      <c r="A506" s="163"/>
      <c r="B506" s="163"/>
      <c r="C506" s="163"/>
      <c r="D506" s="163"/>
      <c r="E506" s="163"/>
      <c r="F506" s="163"/>
      <c r="G506" s="163"/>
      <c r="H506" s="163"/>
      <c r="I506" s="163"/>
      <c r="J506" s="192"/>
      <c r="K506" s="191"/>
      <c r="L506" s="191"/>
    </row>
    <row r="507" spans="1:12">
      <c r="A507" s="163"/>
      <c r="B507" s="163"/>
      <c r="C507" s="163"/>
      <c r="D507" s="163"/>
      <c r="E507" s="163"/>
      <c r="F507" s="163"/>
      <c r="G507" s="163"/>
      <c r="H507" s="163"/>
      <c r="I507" s="163"/>
      <c r="J507" s="192"/>
      <c r="K507" s="191"/>
      <c r="L507" s="191"/>
    </row>
    <row r="508" spans="1:12">
      <c r="A508" s="163"/>
      <c r="B508" s="163"/>
      <c r="C508" s="163"/>
      <c r="D508" s="163"/>
      <c r="E508" s="163"/>
      <c r="F508" s="163"/>
      <c r="G508" s="163"/>
      <c r="H508" s="163"/>
      <c r="I508" s="163"/>
      <c r="J508" s="192"/>
      <c r="K508" s="191"/>
      <c r="L508" s="191"/>
    </row>
    <row r="509" spans="1:12">
      <c r="A509" s="163"/>
      <c r="B509" s="163"/>
      <c r="C509" s="163"/>
      <c r="D509" s="163"/>
      <c r="E509" s="163"/>
      <c r="F509" s="163"/>
      <c r="G509" s="163"/>
      <c r="H509" s="163"/>
      <c r="I509" s="163"/>
      <c r="J509" s="192"/>
      <c r="K509" s="191"/>
      <c r="L509" s="191"/>
    </row>
    <row r="510" spans="1:12">
      <c r="A510" s="163"/>
      <c r="B510" s="163"/>
      <c r="C510" s="163"/>
      <c r="D510" s="163"/>
      <c r="E510" s="163"/>
      <c r="F510" s="163"/>
      <c r="G510" s="163"/>
      <c r="H510" s="163"/>
      <c r="I510" s="163"/>
      <c r="J510" s="192"/>
      <c r="K510" s="191"/>
      <c r="L510" s="191"/>
    </row>
    <row r="511" spans="1:12">
      <c r="A511" s="163"/>
      <c r="B511" s="163"/>
      <c r="C511" s="163"/>
      <c r="D511" s="163"/>
      <c r="E511" s="163"/>
      <c r="F511" s="163"/>
      <c r="G511" s="163"/>
      <c r="H511" s="163"/>
      <c r="I511" s="163"/>
      <c r="J511" s="192"/>
      <c r="K511" s="191"/>
      <c r="L511" s="191"/>
    </row>
    <row r="512" spans="1:12">
      <c r="A512" s="163"/>
      <c r="B512" s="163"/>
      <c r="C512" s="163"/>
      <c r="D512" s="163"/>
      <c r="E512" s="163"/>
      <c r="F512" s="163"/>
      <c r="G512" s="163"/>
      <c r="H512" s="163"/>
      <c r="I512" s="163"/>
      <c r="J512" s="192"/>
      <c r="K512" s="191"/>
      <c r="L512" s="191"/>
    </row>
    <row r="513" spans="1:12">
      <c r="A513" s="163"/>
      <c r="B513" s="163"/>
      <c r="C513" s="163"/>
      <c r="D513" s="163"/>
      <c r="E513" s="163"/>
      <c r="F513" s="163"/>
      <c r="G513" s="163"/>
      <c r="H513" s="163"/>
      <c r="I513" s="163"/>
      <c r="J513" s="192"/>
      <c r="K513" s="191"/>
      <c r="L513" s="191"/>
    </row>
    <row r="514" spans="1:12">
      <c r="A514" s="163"/>
      <c r="B514" s="163"/>
      <c r="C514" s="163"/>
      <c r="D514" s="163"/>
      <c r="E514" s="163"/>
      <c r="F514" s="163"/>
      <c r="G514" s="163"/>
      <c r="H514" s="163"/>
      <c r="I514" s="163"/>
      <c r="J514" s="192"/>
      <c r="K514" s="191"/>
      <c r="L514" s="191"/>
    </row>
    <row r="515" spans="1:12">
      <c r="A515" s="163"/>
      <c r="B515" s="163"/>
      <c r="C515" s="163"/>
      <c r="D515" s="163"/>
      <c r="E515" s="163"/>
      <c r="F515" s="163"/>
      <c r="G515" s="163"/>
      <c r="H515" s="163"/>
      <c r="I515" s="163"/>
      <c r="J515" s="192"/>
      <c r="K515" s="191"/>
      <c r="L515" s="191"/>
    </row>
    <row r="516" spans="1:12">
      <c r="A516" s="163"/>
      <c r="B516" s="163"/>
      <c r="C516" s="163"/>
      <c r="D516" s="163"/>
      <c r="E516" s="163"/>
      <c r="F516" s="163"/>
      <c r="G516" s="163"/>
      <c r="H516" s="163"/>
      <c r="I516" s="163"/>
      <c r="J516" s="192"/>
      <c r="K516" s="191"/>
      <c r="L516" s="191"/>
    </row>
    <row r="517" spans="1:12">
      <c r="A517" s="163"/>
      <c r="B517" s="163"/>
      <c r="C517" s="163"/>
      <c r="D517" s="163"/>
      <c r="E517" s="163"/>
      <c r="F517" s="163"/>
      <c r="G517" s="163"/>
      <c r="H517" s="163"/>
      <c r="I517" s="163"/>
      <c r="J517" s="192"/>
      <c r="K517" s="191"/>
      <c r="L517" s="191"/>
    </row>
    <row r="518" spans="1:12">
      <c r="A518" s="163"/>
      <c r="B518" s="163"/>
      <c r="C518" s="163"/>
      <c r="D518" s="163"/>
      <c r="E518" s="163"/>
      <c r="F518" s="163"/>
      <c r="G518" s="163"/>
      <c r="H518" s="163"/>
      <c r="I518" s="163"/>
      <c r="J518" s="192"/>
      <c r="K518" s="191"/>
      <c r="L518" s="191"/>
    </row>
    <row r="519" spans="1:12">
      <c r="A519" s="163"/>
      <c r="B519" s="163"/>
      <c r="C519" s="163"/>
      <c r="D519" s="163"/>
      <c r="E519" s="163"/>
      <c r="F519" s="163"/>
      <c r="G519" s="163"/>
      <c r="H519" s="163"/>
      <c r="I519" s="163"/>
      <c r="J519" s="192"/>
      <c r="K519" s="191"/>
      <c r="L519" s="191"/>
    </row>
    <row r="520" spans="1:12">
      <c r="A520" s="163"/>
      <c r="B520" s="163"/>
      <c r="C520" s="163"/>
      <c r="D520" s="163"/>
      <c r="E520" s="163"/>
      <c r="F520" s="163"/>
      <c r="G520" s="163"/>
      <c r="H520" s="163"/>
      <c r="I520" s="163"/>
      <c r="J520" s="192"/>
      <c r="K520" s="191"/>
      <c r="L520" s="191"/>
    </row>
    <row r="521" spans="1:12">
      <c r="A521" s="163"/>
      <c r="B521" s="163"/>
      <c r="C521" s="163"/>
      <c r="D521" s="163"/>
      <c r="E521" s="163"/>
      <c r="F521" s="163"/>
      <c r="G521" s="163"/>
      <c r="H521" s="163"/>
      <c r="I521" s="163"/>
      <c r="J521" s="192"/>
      <c r="K521" s="191"/>
      <c r="L521" s="191"/>
    </row>
    <row r="522" spans="1:12">
      <c r="A522" s="163"/>
      <c r="B522" s="163"/>
      <c r="C522" s="163"/>
      <c r="D522" s="163"/>
      <c r="E522" s="163"/>
      <c r="F522" s="163"/>
      <c r="G522" s="163"/>
      <c r="H522" s="163"/>
      <c r="I522" s="163"/>
      <c r="J522" s="192"/>
      <c r="K522" s="191"/>
      <c r="L522" s="191"/>
    </row>
    <row r="523" spans="1:12">
      <c r="A523" s="163"/>
      <c r="B523" s="163"/>
      <c r="C523" s="163"/>
      <c r="D523" s="163"/>
      <c r="E523" s="163"/>
      <c r="F523" s="163"/>
      <c r="G523" s="163"/>
      <c r="H523" s="163"/>
      <c r="I523" s="163"/>
      <c r="J523" s="192"/>
      <c r="K523" s="191"/>
      <c r="L523" s="191"/>
    </row>
    <row r="524" spans="1:12">
      <c r="A524" s="163"/>
      <c r="B524" s="163"/>
      <c r="C524" s="163"/>
      <c r="D524" s="163"/>
      <c r="E524" s="163"/>
      <c r="F524" s="163"/>
      <c r="G524" s="163"/>
      <c r="H524" s="163"/>
      <c r="I524" s="163"/>
      <c r="J524" s="192"/>
      <c r="K524" s="191"/>
      <c r="L524" s="191"/>
    </row>
    <row r="525" spans="1:12">
      <c r="A525" s="163"/>
      <c r="B525" s="163"/>
      <c r="C525" s="163"/>
      <c r="D525" s="163"/>
      <c r="E525" s="163"/>
      <c r="F525" s="163"/>
      <c r="G525" s="163"/>
      <c r="H525" s="163"/>
      <c r="I525" s="163"/>
      <c r="J525" s="192"/>
      <c r="K525" s="191"/>
      <c r="L525" s="191"/>
    </row>
    <row r="526" spans="1:12">
      <c r="A526" s="163"/>
      <c r="B526" s="163"/>
      <c r="C526" s="163"/>
      <c r="D526" s="163"/>
      <c r="E526" s="163"/>
      <c r="F526" s="163"/>
      <c r="G526" s="163"/>
      <c r="H526" s="163"/>
      <c r="I526" s="163"/>
      <c r="J526" s="192"/>
      <c r="K526" s="191"/>
      <c r="L526" s="191"/>
    </row>
    <row r="527" spans="1:12">
      <c r="A527" s="163"/>
      <c r="B527" s="163"/>
      <c r="C527" s="163"/>
      <c r="D527" s="163"/>
      <c r="E527" s="163"/>
      <c r="F527" s="163"/>
      <c r="G527" s="163"/>
      <c r="H527" s="163"/>
      <c r="I527" s="163"/>
      <c r="J527" s="192"/>
      <c r="K527" s="191"/>
      <c r="L527" s="191"/>
    </row>
    <row r="528" spans="1:12">
      <c r="A528" s="163"/>
      <c r="B528" s="163"/>
      <c r="C528" s="163"/>
      <c r="D528" s="163"/>
      <c r="E528" s="163"/>
      <c r="F528" s="163"/>
      <c r="G528" s="163"/>
      <c r="H528" s="163"/>
      <c r="I528" s="163"/>
      <c r="J528" s="192"/>
      <c r="K528" s="191"/>
      <c r="L528" s="191"/>
    </row>
    <row r="529" spans="1:12">
      <c r="A529" s="163"/>
      <c r="B529" s="163"/>
      <c r="C529" s="163"/>
      <c r="D529" s="163"/>
      <c r="E529" s="163"/>
      <c r="F529" s="163"/>
      <c r="G529" s="163"/>
      <c r="H529" s="163"/>
      <c r="I529" s="163"/>
      <c r="J529" s="192"/>
      <c r="K529" s="191"/>
      <c r="L529" s="191"/>
    </row>
    <row r="530" spans="1:12">
      <c r="A530" s="163"/>
      <c r="B530" s="163"/>
      <c r="C530" s="163"/>
      <c r="D530" s="163"/>
      <c r="E530" s="163"/>
      <c r="F530" s="163"/>
      <c r="G530" s="163"/>
      <c r="H530" s="163"/>
      <c r="I530" s="163"/>
      <c r="J530" s="192"/>
      <c r="K530" s="191"/>
      <c r="L530" s="191"/>
    </row>
    <row r="531" spans="1:12">
      <c r="A531" s="163"/>
      <c r="B531" s="163"/>
      <c r="C531" s="163"/>
      <c r="D531" s="163"/>
      <c r="E531" s="163"/>
      <c r="F531" s="163"/>
      <c r="G531" s="163"/>
      <c r="H531" s="163"/>
      <c r="I531" s="163"/>
      <c r="J531" s="192"/>
      <c r="K531" s="191"/>
      <c r="L531" s="191"/>
    </row>
    <row r="532" spans="1:12">
      <c r="A532" s="163"/>
      <c r="B532" s="163"/>
      <c r="C532" s="163"/>
      <c r="D532" s="163"/>
      <c r="E532" s="163"/>
      <c r="F532" s="163"/>
      <c r="G532" s="163"/>
      <c r="H532" s="163"/>
      <c r="I532" s="163"/>
      <c r="J532" s="192"/>
      <c r="K532" s="191"/>
      <c r="L532" s="191"/>
    </row>
    <row r="533" spans="1:12">
      <c r="A533" s="163"/>
      <c r="B533" s="163"/>
      <c r="C533" s="163"/>
      <c r="D533" s="163"/>
      <c r="E533" s="163"/>
      <c r="F533" s="163"/>
      <c r="G533" s="163"/>
      <c r="H533" s="163"/>
      <c r="I533" s="163"/>
      <c r="J533" s="192"/>
      <c r="K533" s="191"/>
      <c r="L533" s="191"/>
    </row>
    <row r="534" spans="1:12">
      <c r="A534" s="163"/>
      <c r="B534" s="163"/>
      <c r="C534" s="163"/>
      <c r="D534" s="163"/>
      <c r="E534" s="163"/>
      <c r="F534" s="163"/>
      <c r="G534" s="163"/>
      <c r="H534" s="163"/>
      <c r="I534" s="163"/>
      <c r="J534" s="192"/>
      <c r="K534" s="191"/>
      <c r="L534" s="191"/>
    </row>
    <row r="535" spans="1:12">
      <c r="A535" s="163"/>
      <c r="B535" s="163"/>
      <c r="C535" s="163"/>
      <c r="D535" s="163"/>
      <c r="E535" s="163"/>
      <c r="F535" s="163"/>
      <c r="G535" s="163"/>
      <c r="H535" s="163"/>
      <c r="I535" s="163"/>
      <c r="J535" s="192"/>
      <c r="K535" s="191"/>
      <c r="L535" s="191"/>
    </row>
    <row r="536" spans="1:12">
      <c r="A536" s="163"/>
      <c r="B536" s="163"/>
      <c r="C536" s="163"/>
      <c r="D536" s="163"/>
      <c r="E536" s="163"/>
      <c r="F536" s="163"/>
      <c r="G536" s="163"/>
      <c r="H536" s="163"/>
      <c r="I536" s="163"/>
      <c r="J536" s="192"/>
      <c r="K536" s="191"/>
      <c r="L536" s="191"/>
    </row>
    <row r="537" spans="1:12">
      <c r="A537" s="163"/>
      <c r="B537" s="163"/>
      <c r="C537" s="163"/>
      <c r="D537" s="163"/>
      <c r="E537" s="163"/>
      <c r="F537" s="163"/>
      <c r="G537" s="163"/>
      <c r="H537" s="163"/>
      <c r="I537" s="163"/>
      <c r="J537" s="192"/>
      <c r="K537" s="191"/>
      <c r="L537" s="191"/>
    </row>
    <row r="538" spans="1:12">
      <c r="A538" s="163"/>
      <c r="B538" s="163"/>
      <c r="C538" s="163"/>
      <c r="D538" s="163"/>
      <c r="E538" s="163"/>
      <c r="F538" s="163"/>
      <c r="G538" s="163"/>
      <c r="H538" s="163"/>
      <c r="I538" s="163"/>
      <c r="J538" s="192"/>
      <c r="K538" s="191"/>
      <c r="L538" s="191"/>
    </row>
    <row r="539" spans="1:12">
      <c r="A539" s="163"/>
      <c r="B539" s="163"/>
      <c r="C539" s="163"/>
      <c r="D539" s="163"/>
      <c r="E539" s="163"/>
      <c r="F539" s="163"/>
      <c r="G539" s="163"/>
      <c r="H539" s="163"/>
      <c r="I539" s="163"/>
      <c r="J539" s="192"/>
      <c r="K539" s="191"/>
      <c r="L539" s="191"/>
    </row>
    <row r="540" spans="1:12">
      <c r="A540" s="163"/>
      <c r="B540" s="163"/>
      <c r="C540" s="163"/>
      <c r="D540" s="163"/>
      <c r="E540" s="163"/>
      <c r="F540" s="163"/>
      <c r="G540" s="163"/>
      <c r="H540" s="163"/>
      <c r="I540" s="163"/>
      <c r="J540" s="192"/>
      <c r="K540" s="191"/>
      <c r="L540" s="191"/>
    </row>
    <row r="541" spans="1:12">
      <c r="A541" s="163"/>
      <c r="B541" s="163"/>
      <c r="C541" s="163"/>
      <c r="D541" s="163"/>
      <c r="E541" s="163"/>
      <c r="F541" s="163"/>
      <c r="G541" s="163"/>
      <c r="H541" s="163"/>
      <c r="I541" s="163"/>
      <c r="J541" s="192"/>
      <c r="K541" s="191"/>
      <c r="L541" s="191"/>
    </row>
    <row r="542" spans="1:12">
      <c r="A542" s="163"/>
      <c r="B542" s="163"/>
      <c r="C542" s="163"/>
      <c r="D542" s="163"/>
      <c r="E542" s="163"/>
      <c r="F542" s="163"/>
      <c r="G542" s="163"/>
      <c r="H542" s="163"/>
      <c r="I542" s="163"/>
      <c r="J542" s="192"/>
      <c r="K542" s="191"/>
      <c r="L542" s="191"/>
    </row>
    <row r="543" spans="1:12">
      <c r="A543" s="163"/>
      <c r="B543" s="163"/>
      <c r="C543" s="163"/>
      <c r="D543" s="163"/>
      <c r="E543" s="163"/>
      <c r="F543" s="163"/>
      <c r="G543" s="163"/>
      <c r="H543" s="163"/>
      <c r="I543" s="163"/>
      <c r="J543" s="192"/>
      <c r="K543" s="191"/>
      <c r="L543" s="191"/>
    </row>
    <row r="544" spans="1:12">
      <c r="A544" s="163"/>
      <c r="B544" s="163"/>
      <c r="C544" s="163"/>
      <c r="D544" s="163"/>
      <c r="E544" s="163"/>
      <c r="F544" s="163"/>
      <c r="G544" s="163"/>
      <c r="H544" s="163"/>
      <c r="I544" s="163"/>
      <c r="J544" s="192"/>
      <c r="K544" s="191"/>
      <c r="L544" s="191"/>
    </row>
    <row r="545" spans="1:12">
      <c r="A545" s="163"/>
      <c r="B545" s="163"/>
      <c r="C545" s="163"/>
      <c r="D545" s="163"/>
      <c r="E545" s="163"/>
      <c r="F545" s="163"/>
      <c r="G545" s="163"/>
      <c r="H545" s="163"/>
      <c r="I545" s="163"/>
      <c r="J545" s="192"/>
      <c r="K545" s="191"/>
      <c r="L545" s="191"/>
    </row>
    <row r="546" spans="1:12">
      <c r="A546" s="163"/>
      <c r="B546" s="163"/>
      <c r="C546" s="163"/>
      <c r="D546" s="163"/>
      <c r="E546" s="163"/>
      <c r="F546" s="163"/>
      <c r="G546" s="163"/>
      <c r="H546" s="163"/>
      <c r="I546" s="163"/>
      <c r="J546" s="192"/>
      <c r="K546" s="191"/>
      <c r="L546" s="191"/>
    </row>
    <row r="547" spans="1:12">
      <c r="A547" s="163"/>
      <c r="B547" s="163"/>
      <c r="C547" s="163"/>
      <c r="D547" s="163"/>
      <c r="E547" s="163"/>
      <c r="F547" s="163"/>
      <c r="G547" s="163"/>
      <c r="H547" s="163"/>
      <c r="I547" s="163"/>
      <c r="J547" s="192"/>
      <c r="K547" s="191"/>
      <c r="L547" s="191"/>
    </row>
    <row r="548" spans="1:12">
      <c r="A548" s="163"/>
      <c r="B548" s="163"/>
      <c r="C548" s="163"/>
      <c r="D548" s="163"/>
      <c r="E548" s="163"/>
      <c r="F548" s="163"/>
      <c r="G548" s="163"/>
      <c r="H548" s="163"/>
      <c r="I548" s="163"/>
      <c r="J548" s="192"/>
      <c r="K548" s="191"/>
      <c r="L548" s="191"/>
    </row>
    <row r="549" spans="1:12">
      <c r="A549" s="163"/>
      <c r="B549" s="163"/>
      <c r="C549" s="163"/>
      <c r="D549" s="163"/>
      <c r="E549" s="163"/>
      <c r="F549" s="163"/>
      <c r="G549" s="163"/>
      <c r="H549" s="163"/>
      <c r="I549" s="163"/>
      <c r="J549" s="192"/>
      <c r="K549" s="191"/>
      <c r="L549" s="191"/>
    </row>
    <row r="550" spans="1:12">
      <c r="A550" s="163"/>
      <c r="B550" s="163"/>
      <c r="C550" s="163"/>
      <c r="D550" s="163"/>
      <c r="E550" s="163"/>
      <c r="F550" s="163"/>
      <c r="G550" s="163"/>
      <c r="H550" s="163"/>
      <c r="I550" s="163"/>
      <c r="J550" s="192"/>
      <c r="K550" s="191"/>
      <c r="L550" s="191"/>
    </row>
    <row r="551" spans="1:12">
      <c r="A551" s="163"/>
      <c r="B551" s="163"/>
      <c r="C551" s="163"/>
      <c r="D551" s="163"/>
      <c r="E551" s="163"/>
      <c r="F551" s="163"/>
      <c r="G551" s="163"/>
      <c r="H551" s="163"/>
      <c r="I551" s="163"/>
      <c r="J551" s="192"/>
      <c r="K551" s="191"/>
      <c r="L551" s="191"/>
    </row>
    <row r="552" spans="1:12">
      <c r="A552" s="163"/>
      <c r="B552" s="163"/>
      <c r="C552" s="163"/>
      <c r="D552" s="163"/>
      <c r="E552" s="163"/>
      <c r="F552" s="163"/>
      <c r="G552" s="163"/>
      <c r="H552" s="163"/>
      <c r="I552" s="163"/>
      <c r="J552" s="192"/>
      <c r="K552" s="191"/>
      <c r="L552" s="191"/>
    </row>
    <row r="553" spans="1:12">
      <c r="A553" s="163"/>
      <c r="B553" s="163"/>
      <c r="C553" s="163"/>
      <c r="D553" s="163"/>
      <c r="E553" s="163"/>
      <c r="F553" s="163"/>
      <c r="G553" s="163"/>
      <c r="H553" s="163"/>
      <c r="I553" s="163"/>
      <c r="J553" s="192"/>
      <c r="K553" s="191"/>
      <c r="L553" s="191"/>
    </row>
    <row r="554" spans="1:12">
      <c r="A554" s="163"/>
      <c r="B554" s="163"/>
      <c r="C554" s="163"/>
      <c r="D554" s="163"/>
      <c r="E554" s="163"/>
      <c r="F554" s="163"/>
      <c r="G554" s="163"/>
      <c r="H554" s="163"/>
      <c r="I554" s="163"/>
      <c r="J554" s="192"/>
      <c r="K554" s="191"/>
      <c r="L554" s="191"/>
    </row>
    <row r="555" spans="1:12">
      <c r="A555" s="163"/>
      <c r="B555" s="163"/>
      <c r="C555" s="163"/>
      <c r="D555" s="163"/>
      <c r="E555" s="163"/>
      <c r="F555" s="163"/>
      <c r="G555" s="163"/>
      <c r="H555" s="163"/>
      <c r="I555" s="163"/>
      <c r="J555" s="192"/>
      <c r="K555" s="191"/>
      <c r="L555" s="191"/>
    </row>
    <row r="556" spans="1:12">
      <c r="A556" s="163"/>
      <c r="B556" s="163"/>
      <c r="C556" s="163"/>
      <c r="D556" s="163"/>
      <c r="E556" s="163"/>
      <c r="F556" s="163"/>
      <c r="G556" s="163"/>
      <c r="H556" s="163"/>
      <c r="I556" s="163"/>
      <c r="J556" s="192"/>
      <c r="K556" s="191"/>
      <c r="L556" s="191"/>
    </row>
    <row r="557" spans="1:12">
      <c r="A557" s="163"/>
      <c r="B557" s="163"/>
      <c r="C557" s="163"/>
      <c r="D557" s="163"/>
      <c r="E557" s="163"/>
      <c r="F557" s="163"/>
      <c r="G557" s="163"/>
      <c r="H557" s="163"/>
      <c r="I557" s="163"/>
      <c r="J557" s="192"/>
      <c r="K557" s="191"/>
      <c r="L557" s="191"/>
    </row>
    <row r="558" spans="1:12">
      <c r="A558" s="163"/>
      <c r="B558" s="163"/>
      <c r="C558" s="163"/>
      <c r="D558" s="163"/>
      <c r="E558" s="163"/>
      <c r="F558" s="163"/>
      <c r="G558" s="163"/>
      <c r="H558" s="163"/>
      <c r="I558" s="163"/>
      <c r="J558" s="192"/>
      <c r="K558" s="191"/>
      <c r="L558" s="191"/>
    </row>
    <row r="559" spans="1:12">
      <c r="A559" s="163"/>
      <c r="B559" s="163"/>
      <c r="C559" s="163"/>
      <c r="D559" s="163"/>
      <c r="E559" s="163"/>
      <c r="F559" s="163"/>
      <c r="G559" s="163"/>
      <c r="H559" s="163"/>
      <c r="I559" s="163"/>
      <c r="J559" s="192"/>
      <c r="K559" s="191"/>
      <c r="L559" s="191"/>
    </row>
    <row r="560" spans="1:12">
      <c r="A560" s="163"/>
      <c r="B560" s="163"/>
      <c r="C560" s="163"/>
      <c r="D560" s="163"/>
      <c r="E560" s="163"/>
      <c r="F560" s="163"/>
      <c r="G560" s="163"/>
      <c r="H560" s="163"/>
      <c r="I560" s="163"/>
      <c r="J560" s="192"/>
      <c r="K560" s="191"/>
      <c r="L560" s="191"/>
    </row>
    <row r="561" spans="1:12">
      <c r="A561" s="163"/>
      <c r="B561" s="163"/>
      <c r="C561" s="163"/>
      <c r="D561" s="163"/>
      <c r="E561" s="163"/>
      <c r="F561" s="163"/>
      <c r="G561" s="163"/>
      <c r="H561" s="163"/>
      <c r="I561" s="163"/>
      <c r="J561" s="192"/>
      <c r="K561" s="191"/>
      <c r="L561" s="191"/>
    </row>
    <row r="562" spans="1:12">
      <c r="A562" s="163"/>
      <c r="B562" s="163"/>
      <c r="C562" s="163"/>
      <c r="D562" s="163"/>
      <c r="E562" s="163"/>
      <c r="F562" s="163"/>
      <c r="G562" s="163"/>
      <c r="H562" s="163"/>
      <c r="I562" s="163"/>
      <c r="J562" s="192"/>
      <c r="K562" s="191"/>
      <c r="L562" s="191"/>
    </row>
    <row r="563" spans="1:12">
      <c r="A563" s="163"/>
      <c r="B563" s="163"/>
      <c r="C563" s="163"/>
      <c r="D563" s="163"/>
      <c r="E563" s="163"/>
      <c r="F563" s="163"/>
      <c r="G563" s="163"/>
      <c r="H563" s="163"/>
      <c r="I563" s="163"/>
      <c r="J563" s="192"/>
      <c r="K563" s="191"/>
      <c r="L563" s="191"/>
    </row>
    <row r="564" spans="1:12">
      <c r="A564" s="163"/>
      <c r="B564" s="163"/>
      <c r="C564" s="163"/>
      <c r="D564" s="163"/>
      <c r="E564" s="163"/>
      <c r="F564" s="163"/>
      <c r="G564" s="163"/>
      <c r="H564" s="163"/>
      <c r="I564" s="163"/>
      <c r="J564" s="192"/>
      <c r="K564" s="191"/>
      <c r="L564" s="191"/>
    </row>
    <row r="565" spans="1:12">
      <c r="A565" s="163"/>
      <c r="B565" s="163"/>
      <c r="C565" s="163"/>
      <c r="D565" s="163"/>
      <c r="E565" s="163"/>
      <c r="F565" s="163"/>
      <c r="G565" s="163"/>
      <c r="H565" s="163"/>
      <c r="I565" s="163"/>
      <c r="J565" s="192"/>
      <c r="K565" s="191"/>
      <c r="L565" s="191"/>
    </row>
    <row r="566" spans="1:12">
      <c r="A566" s="163"/>
      <c r="B566" s="163"/>
      <c r="C566" s="163"/>
      <c r="D566" s="163"/>
      <c r="E566" s="163"/>
      <c r="F566" s="163"/>
      <c r="G566" s="163"/>
      <c r="H566" s="163"/>
      <c r="I566" s="163"/>
      <c r="J566" s="192"/>
      <c r="K566" s="191"/>
      <c r="L566" s="191"/>
    </row>
    <row r="567" spans="1:12">
      <c r="A567" s="163"/>
      <c r="B567" s="163"/>
      <c r="C567" s="163"/>
      <c r="D567" s="163"/>
      <c r="E567" s="163"/>
      <c r="F567" s="163"/>
      <c r="G567" s="163"/>
      <c r="H567" s="163"/>
      <c r="I567" s="163"/>
      <c r="J567" s="192"/>
      <c r="K567" s="191"/>
      <c r="L567" s="191"/>
    </row>
    <row r="568" spans="1:12">
      <c r="A568" s="163"/>
      <c r="B568" s="163"/>
      <c r="C568" s="163"/>
      <c r="D568" s="163"/>
      <c r="E568" s="163"/>
      <c r="F568" s="163"/>
      <c r="G568" s="163"/>
      <c r="H568" s="163"/>
      <c r="I568" s="163"/>
      <c r="J568" s="192"/>
      <c r="K568" s="191"/>
      <c r="L568" s="191"/>
    </row>
    <row r="569" spans="1:12">
      <c r="A569" s="163"/>
      <c r="B569" s="163"/>
      <c r="C569" s="163"/>
      <c r="D569" s="163"/>
      <c r="E569" s="163"/>
      <c r="F569" s="163"/>
      <c r="G569" s="163"/>
      <c r="H569" s="163"/>
      <c r="I569" s="163"/>
      <c r="J569" s="192"/>
      <c r="K569" s="191"/>
      <c r="L569" s="191"/>
    </row>
    <row r="570" spans="1:12">
      <c r="A570" s="163"/>
      <c r="B570" s="163"/>
      <c r="C570" s="163"/>
      <c r="D570" s="163"/>
      <c r="E570" s="163"/>
      <c r="F570" s="163"/>
      <c r="G570" s="163"/>
      <c r="H570" s="163"/>
      <c r="I570" s="163"/>
      <c r="J570" s="192"/>
      <c r="K570" s="191"/>
      <c r="L570" s="191"/>
    </row>
    <row r="571" spans="1:12">
      <c r="A571" s="163"/>
      <c r="B571" s="163"/>
      <c r="C571" s="163"/>
      <c r="D571" s="163"/>
      <c r="E571" s="163"/>
      <c r="F571" s="163"/>
      <c r="G571" s="163"/>
      <c r="H571" s="163"/>
      <c r="I571" s="163"/>
      <c r="J571" s="192"/>
      <c r="K571" s="191"/>
      <c r="L571" s="191"/>
    </row>
    <row r="572" spans="1:12">
      <c r="A572" s="163"/>
      <c r="B572" s="163"/>
      <c r="C572" s="163"/>
      <c r="D572" s="163"/>
      <c r="E572" s="163"/>
      <c r="F572" s="163"/>
      <c r="G572" s="163"/>
      <c r="H572" s="163"/>
      <c r="I572" s="163"/>
      <c r="J572" s="192"/>
      <c r="K572" s="191"/>
      <c r="L572" s="191"/>
    </row>
    <row r="573" spans="1:12">
      <c r="A573" s="163"/>
      <c r="B573" s="163"/>
      <c r="C573" s="163"/>
      <c r="D573" s="163"/>
      <c r="E573" s="163"/>
      <c r="F573" s="163"/>
      <c r="G573" s="163"/>
      <c r="H573" s="163"/>
      <c r="I573" s="163"/>
      <c r="J573" s="192"/>
      <c r="K573" s="191"/>
      <c r="L573" s="191"/>
    </row>
    <row r="574" spans="1:12">
      <c r="A574" s="163"/>
      <c r="B574" s="163"/>
      <c r="C574" s="163"/>
      <c r="D574" s="163"/>
      <c r="E574" s="163"/>
      <c r="F574" s="163"/>
      <c r="G574" s="163"/>
      <c r="H574" s="163"/>
      <c r="I574" s="163"/>
      <c r="J574" s="192"/>
      <c r="K574" s="191"/>
      <c r="L574" s="191"/>
    </row>
    <row r="575" spans="1:12">
      <c r="A575" s="163"/>
      <c r="B575" s="163"/>
      <c r="C575" s="163"/>
      <c r="D575" s="163"/>
      <c r="E575" s="163"/>
      <c r="F575" s="163"/>
      <c r="G575" s="163"/>
      <c r="H575" s="163"/>
      <c r="I575" s="163"/>
      <c r="J575" s="192"/>
      <c r="K575" s="191"/>
      <c r="L575" s="191"/>
    </row>
    <row r="576" spans="1:12">
      <c r="A576" s="163"/>
      <c r="B576" s="163"/>
      <c r="C576" s="163"/>
      <c r="D576" s="163"/>
      <c r="E576" s="163"/>
      <c r="F576" s="163"/>
      <c r="G576" s="163"/>
      <c r="H576" s="163"/>
      <c r="I576" s="163"/>
      <c r="J576" s="192"/>
      <c r="K576" s="191"/>
      <c r="L576" s="191"/>
    </row>
    <row r="577" spans="1:12">
      <c r="A577" s="163"/>
      <c r="B577" s="163"/>
      <c r="C577" s="163"/>
      <c r="D577" s="163"/>
      <c r="E577" s="163"/>
      <c r="F577" s="163"/>
      <c r="G577" s="163"/>
      <c r="H577" s="163"/>
      <c r="I577" s="163"/>
      <c r="J577" s="192"/>
      <c r="K577" s="191"/>
      <c r="L577" s="191"/>
    </row>
    <row r="578" spans="1:12">
      <c r="A578" s="163"/>
      <c r="B578" s="163"/>
      <c r="C578" s="163"/>
      <c r="D578" s="163"/>
      <c r="E578" s="163"/>
      <c r="F578" s="163"/>
      <c r="G578" s="163"/>
      <c r="H578" s="163"/>
      <c r="I578" s="163"/>
      <c r="J578" s="192"/>
      <c r="K578" s="191"/>
      <c r="L578" s="191"/>
    </row>
    <row r="579" spans="1:12">
      <c r="A579" s="163"/>
      <c r="B579" s="163"/>
      <c r="C579" s="163"/>
      <c r="D579" s="163"/>
      <c r="E579" s="163"/>
      <c r="F579" s="163"/>
      <c r="G579" s="163"/>
      <c r="H579" s="163"/>
      <c r="I579" s="163"/>
      <c r="J579" s="192"/>
      <c r="K579" s="191"/>
      <c r="L579" s="191"/>
    </row>
    <row r="580" spans="1:12">
      <c r="A580" s="163"/>
      <c r="B580" s="163"/>
      <c r="C580" s="163"/>
      <c r="D580" s="163"/>
      <c r="E580" s="163"/>
      <c r="F580" s="163"/>
      <c r="G580" s="163"/>
      <c r="H580" s="163"/>
      <c r="I580" s="163"/>
      <c r="J580" s="192"/>
      <c r="K580" s="191"/>
      <c r="L580" s="191"/>
    </row>
    <row r="581" spans="1:12">
      <c r="A581" s="163"/>
      <c r="B581" s="163"/>
      <c r="C581" s="163"/>
      <c r="D581" s="163"/>
      <c r="E581" s="163"/>
      <c r="F581" s="163"/>
      <c r="G581" s="163"/>
      <c r="H581" s="163"/>
      <c r="I581" s="163"/>
      <c r="J581" s="192"/>
      <c r="K581" s="191"/>
      <c r="L581" s="191"/>
    </row>
    <row r="582" spans="1:12">
      <c r="A582" s="163"/>
      <c r="B582" s="163"/>
      <c r="C582" s="163"/>
      <c r="D582" s="163"/>
      <c r="E582" s="163"/>
      <c r="F582" s="163"/>
      <c r="G582" s="163"/>
      <c r="H582" s="163"/>
      <c r="I582" s="163"/>
      <c r="J582" s="192"/>
      <c r="K582" s="191"/>
      <c r="L582" s="191"/>
    </row>
    <row r="583" spans="1:12">
      <c r="A583" s="163"/>
      <c r="B583" s="163"/>
      <c r="C583" s="163"/>
      <c r="D583" s="163"/>
      <c r="E583" s="163"/>
      <c r="F583" s="163"/>
      <c r="G583" s="163"/>
      <c r="H583" s="163"/>
      <c r="I583" s="163"/>
      <c r="J583" s="192"/>
      <c r="K583" s="191"/>
      <c r="L583" s="191"/>
    </row>
    <row r="584" spans="1:12">
      <c r="A584" s="163"/>
      <c r="B584" s="163"/>
      <c r="C584" s="163"/>
      <c r="D584" s="163"/>
      <c r="E584" s="163"/>
      <c r="F584" s="163"/>
      <c r="G584" s="163"/>
      <c r="H584" s="163"/>
      <c r="I584" s="163"/>
      <c r="J584" s="192"/>
      <c r="K584" s="191"/>
      <c r="L584" s="191"/>
    </row>
    <row r="585" spans="1:12">
      <c r="A585" s="163"/>
      <c r="B585" s="163"/>
      <c r="C585" s="163"/>
      <c r="D585" s="163"/>
      <c r="E585" s="163"/>
      <c r="F585" s="163"/>
      <c r="G585" s="163"/>
      <c r="H585" s="163"/>
      <c r="I585" s="163"/>
      <c r="J585" s="192"/>
      <c r="K585" s="191"/>
      <c r="L585" s="191"/>
    </row>
    <row r="586" spans="1:12">
      <c r="A586" s="163"/>
      <c r="B586" s="163"/>
      <c r="C586" s="163"/>
      <c r="D586" s="163"/>
      <c r="E586" s="163"/>
      <c r="F586" s="163"/>
      <c r="G586" s="163"/>
      <c r="H586" s="163"/>
      <c r="I586" s="163"/>
      <c r="J586" s="192"/>
      <c r="K586" s="191"/>
      <c r="L586" s="191"/>
    </row>
    <row r="587" spans="1:12">
      <c r="A587" s="163"/>
      <c r="B587" s="163"/>
      <c r="C587" s="163"/>
      <c r="D587" s="163"/>
      <c r="E587" s="163"/>
      <c r="F587" s="163"/>
      <c r="G587" s="163"/>
      <c r="H587" s="163"/>
      <c r="I587" s="163"/>
      <c r="J587" s="192"/>
      <c r="K587" s="191"/>
      <c r="L587" s="191"/>
    </row>
    <row r="588" spans="1:12">
      <c r="A588" s="163"/>
      <c r="B588" s="163"/>
      <c r="C588" s="163"/>
      <c r="D588" s="163"/>
      <c r="E588" s="163"/>
      <c r="F588" s="163"/>
      <c r="G588" s="163"/>
      <c r="H588" s="163"/>
      <c r="I588" s="163"/>
      <c r="J588" s="192"/>
      <c r="K588" s="191"/>
      <c r="L588" s="191"/>
    </row>
    <row r="589" spans="1:12">
      <c r="A589" s="163"/>
      <c r="B589" s="163"/>
      <c r="C589" s="163"/>
      <c r="D589" s="163"/>
      <c r="E589" s="163"/>
      <c r="F589" s="163"/>
      <c r="G589" s="163"/>
      <c r="H589" s="163"/>
      <c r="I589" s="163"/>
      <c r="J589" s="192"/>
      <c r="K589" s="191"/>
      <c r="L589" s="191"/>
    </row>
    <row r="590" spans="1:12">
      <c r="A590" s="163"/>
      <c r="B590" s="163"/>
      <c r="C590" s="163"/>
      <c r="D590" s="163"/>
      <c r="E590" s="163"/>
      <c r="F590" s="163"/>
      <c r="G590" s="163"/>
      <c r="H590" s="163"/>
      <c r="I590" s="163"/>
      <c r="J590" s="192"/>
      <c r="K590" s="191"/>
      <c r="L590" s="191"/>
    </row>
    <row r="591" spans="1:12">
      <c r="A591" s="163"/>
      <c r="B591" s="163"/>
      <c r="C591" s="163"/>
      <c r="D591" s="163"/>
      <c r="E591" s="163"/>
      <c r="F591" s="163"/>
      <c r="G591" s="163"/>
      <c r="H591" s="163"/>
      <c r="I591" s="163"/>
      <c r="J591" s="192"/>
      <c r="K591" s="191"/>
      <c r="L591" s="191"/>
    </row>
    <row r="592" spans="1:12">
      <c r="A592" s="163"/>
      <c r="B592" s="163"/>
      <c r="C592" s="163"/>
      <c r="D592" s="163"/>
      <c r="E592" s="163"/>
      <c r="F592" s="163"/>
      <c r="G592" s="163"/>
      <c r="H592" s="163"/>
      <c r="I592" s="163"/>
      <c r="J592" s="192"/>
      <c r="K592" s="191"/>
      <c r="L592" s="191"/>
    </row>
    <row r="593" spans="1:12">
      <c r="A593" s="163"/>
      <c r="B593" s="163"/>
      <c r="C593" s="163"/>
      <c r="D593" s="163"/>
      <c r="E593" s="163"/>
      <c r="F593" s="163"/>
      <c r="G593" s="163"/>
      <c r="H593" s="163"/>
      <c r="I593" s="163"/>
      <c r="J593" s="192"/>
      <c r="K593" s="191"/>
      <c r="L593" s="191"/>
    </row>
    <row r="594" spans="1:12">
      <c r="A594" s="163"/>
      <c r="B594" s="163"/>
      <c r="C594" s="163"/>
      <c r="D594" s="163"/>
      <c r="E594" s="163"/>
      <c r="F594" s="163"/>
      <c r="G594" s="163"/>
      <c r="H594" s="163"/>
      <c r="I594" s="163"/>
      <c r="J594" s="192"/>
      <c r="K594" s="191"/>
      <c r="L594" s="191"/>
    </row>
    <row r="595" spans="1:12">
      <c r="A595" s="163"/>
      <c r="B595" s="163"/>
      <c r="C595" s="163"/>
      <c r="D595" s="163"/>
      <c r="E595" s="163"/>
      <c r="F595" s="163"/>
      <c r="G595" s="163"/>
      <c r="H595" s="163"/>
      <c r="I595" s="163"/>
      <c r="J595" s="192"/>
      <c r="K595" s="191"/>
      <c r="L595" s="191"/>
    </row>
    <row r="596" spans="1:12">
      <c r="A596" s="163"/>
      <c r="B596" s="163"/>
      <c r="C596" s="163"/>
      <c r="D596" s="163"/>
      <c r="E596" s="163"/>
      <c r="F596" s="163"/>
      <c r="G596" s="163"/>
      <c r="H596" s="163"/>
      <c r="I596" s="163"/>
      <c r="J596" s="192"/>
      <c r="K596" s="191"/>
      <c r="L596" s="191"/>
    </row>
    <row r="597" spans="1:12">
      <c r="A597" s="163"/>
      <c r="B597" s="163"/>
      <c r="C597" s="163"/>
      <c r="D597" s="163"/>
      <c r="E597" s="163"/>
      <c r="F597" s="163"/>
      <c r="G597" s="163"/>
      <c r="H597" s="163"/>
      <c r="I597" s="163"/>
      <c r="J597" s="192"/>
      <c r="K597" s="191"/>
      <c r="L597" s="191"/>
    </row>
    <row r="598" spans="1:12">
      <c r="A598" s="163"/>
      <c r="B598" s="163"/>
      <c r="C598" s="163"/>
      <c r="D598" s="163"/>
      <c r="E598" s="163"/>
      <c r="F598" s="163"/>
      <c r="G598" s="163"/>
      <c r="H598" s="163"/>
      <c r="I598" s="163"/>
      <c r="J598" s="192"/>
      <c r="K598" s="191"/>
      <c r="L598" s="191"/>
    </row>
    <row r="599" spans="1:12">
      <c r="A599" s="163"/>
      <c r="B599" s="163"/>
      <c r="C599" s="163"/>
      <c r="D599" s="163"/>
      <c r="E599" s="163"/>
      <c r="F599" s="163"/>
      <c r="G599" s="163"/>
      <c r="H599" s="163"/>
      <c r="I599" s="163"/>
      <c r="J599" s="192"/>
      <c r="K599" s="191"/>
      <c r="L599" s="191"/>
    </row>
    <row r="600" spans="1:12">
      <c r="A600" s="163"/>
      <c r="B600" s="163"/>
      <c r="C600" s="163"/>
      <c r="D600" s="163"/>
      <c r="E600" s="163"/>
      <c r="F600" s="163"/>
      <c r="G600" s="163"/>
      <c r="H600" s="163"/>
      <c r="I600" s="163"/>
      <c r="J600" s="192"/>
      <c r="K600" s="191"/>
      <c r="L600" s="191"/>
    </row>
    <row r="601" spans="1:12">
      <c r="A601" s="163"/>
      <c r="B601" s="163"/>
      <c r="C601" s="163"/>
      <c r="D601" s="163"/>
      <c r="E601" s="163"/>
      <c r="F601" s="163"/>
      <c r="G601" s="163"/>
      <c r="H601" s="163"/>
      <c r="I601" s="163"/>
      <c r="J601" s="192"/>
      <c r="K601" s="191"/>
      <c r="L601" s="191"/>
    </row>
    <row r="602" spans="1:12">
      <c r="A602" s="163"/>
      <c r="B602" s="163"/>
      <c r="C602" s="163"/>
      <c r="D602" s="163"/>
      <c r="E602" s="163"/>
      <c r="F602" s="163"/>
      <c r="G602" s="163"/>
      <c r="H602" s="163"/>
      <c r="I602" s="163"/>
      <c r="J602" s="192"/>
      <c r="K602" s="191"/>
      <c r="L602" s="191"/>
    </row>
    <row r="603" spans="1:12">
      <c r="A603" s="163"/>
      <c r="B603" s="163"/>
      <c r="C603" s="163"/>
      <c r="D603" s="163"/>
      <c r="E603" s="163"/>
      <c r="F603" s="163"/>
      <c r="G603" s="163"/>
      <c r="H603" s="163"/>
      <c r="I603" s="163"/>
      <c r="J603" s="192"/>
      <c r="K603" s="191"/>
      <c r="L603" s="191"/>
    </row>
    <row r="604" spans="1:12">
      <c r="A604" s="163"/>
      <c r="B604" s="163"/>
      <c r="C604" s="163"/>
      <c r="D604" s="163"/>
      <c r="E604" s="163"/>
      <c r="F604" s="163"/>
      <c r="G604" s="163"/>
      <c r="H604" s="163"/>
      <c r="I604" s="163"/>
      <c r="J604" s="192"/>
      <c r="K604" s="191"/>
      <c r="L604" s="191"/>
    </row>
    <row r="605" spans="1:12">
      <c r="A605" s="163"/>
      <c r="B605" s="163"/>
      <c r="C605" s="163"/>
      <c r="D605" s="163"/>
      <c r="E605" s="163"/>
      <c r="F605" s="163"/>
      <c r="G605" s="163"/>
      <c r="H605" s="163"/>
      <c r="I605" s="163"/>
      <c r="J605" s="192"/>
      <c r="K605" s="191"/>
      <c r="L605" s="191"/>
    </row>
    <row r="606" spans="1:12">
      <c r="A606" s="163"/>
      <c r="B606" s="163"/>
      <c r="C606" s="163"/>
      <c r="D606" s="163"/>
      <c r="E606" s="163"/>
      <c r="F606" s="163"/>
      <c r="G606" s="163"/>
      <c r="H606" s="163"/>
      <c r="I606" s="163"/>
      <c r="J606" s="192"/>
      <c r="K606" s="191"/>
      <c r="L606" s="191"/>
    </row>
    <row r="607" spans="1:12">
      <c r="A607" s="163"/>
      <c r="B607" s="163"/>
      <c r="C607" s="163"/>
      <c r="D607" s="163"/>
      <c r="E607" s="163"/>
      <c r="F607" s="163"/>
      <c r="G607" s="163"/>
      <c r="H607" s="163"/>
      <c r="I607" s="163"/>
      <c r="J607" s="192"/>
      <c r="K607" s="191"/>
      <c r="L607" s="191"/>
    </row>
    <row r="608" spans="1:12">
      <c r="A608" s="163"/>
      <c r="B608" s="163"/>
      <c r="C608" s="163"/>
      <c r="D608" s="163"/>
      <c r="E608" s="163"/>
      <c r="F608" s="163"/>
      <c r="G608" s="163"/>
      <c r="H608" s="163"/>
      <c r="I608" s="163"/>
      <c r="J608" s="192"/>
      <c r="K608" s="191"/>
      <c r="L608" s="191"/>
    </row>
    <row r="609" spans="1:12">
      <c r="A609" s="163"/>
      <c r="B609" s="163"/>
      <c r="C609" s="163"/>
      <c r="D609" s="163"/>
      <c r="E609" s="163"/>
      <c r="F609" s="163"/>
      <c r="G609" s="163"/>
      <c r="H609" s="163"/>
      <c r="I609" s="163"/>
      <c r="J609" s="192"/>
      <c r="K609" s="191"/>
      <c r="L609" s="191"/>
    </row>
    <row r="610" spans="1:12">
      <c r="A610" s="163"/>
      <c r="B610" s="163"/>
      <c r="C610" s="163"/>
      <c r="D610" s="163"/>
      <c r="E610" s="163"/>
      <c r="F610" s="163"/>
      <c r="G610" s="163"/>
      <c r="H610" s="163"/>
      <c r="I610" s="163"/>
      <c r="J610" s="192"/>
      <c r="K610" s="191"/>
      <c r="L610" s="191"/>
    </row>
    <row r="611" spans="1:12">
      <c r="A611" s="163"/>
      <c r="B611" s="163"/>
      <c r="C611" s="163"/>
      <c r="D611" s="163"/>
      <c r="E611" s="163"/>
      <c r="F611" s="163"/>
      <c r="G611" s="163"/>
      <c r="H611" s="163"/>
      <c r="I611" s="163"/>
      <c r="J611" s="192"/>
      <c r="K611" s="191"/>
      <c r="L611" s="191"/>
    </row>
    <row r="612" spans="1:12">
      <c r="A612" s="163"/>
      <c r="B612" s="163"/>
      <c r="C612" s="163"/>
      <c r="D612" s="163"/>
      <c r="E612" s="163"/>
      <c r="F612" s="163"/>
      <c r="G612" s="163"/>
      <c r="H612" s="163"/>
      <c r="I612" s="163"/>
      <c r="J612" s="192"/>
      <c r="K612" s="191"/>
      <c r="L612" s="191"/>
    </row>
    <row r="613" spans="1:12">
      <c r="A613" s="163"/>
      <c r="B613" s="163"/>
      <c r="C613" s="163"/>
      <c r="D613" s="163"/>
      <c r="E613" s="163"/>
      <c r="F613" s="163"/>
      <c r="G613" s="163"/>
      <c r="H613" s="163"/>
      <c r="I613" s="163"/>
      <c r="J613" s="192"/>
      <c r="K613" s="191"/>
      <c r="L613" s="191"/>
    </row>
    <row r="614" spans="1:12">
      <c r="A614" s="163"/>
      <c r="B614" s="163"/>
      <c r="C614" s="163"/>
      <c r="D614" s="163"/>
      <c r="E614" s="163"/>
      <c r="F614" s="163"/>
      <c r="G614" s="163"/>
      <c r="H614" s="163"/>
      <c r="I614" s="163"/>
      <c r="J614" s="192"/>
      <c r="K614" s="191"/>
      <c r="L614" s="191"/>
    </row>
    <row r="615" spans="1:12">
      <c r="A615" s="163"/>
      <c r="B615" s="163"/>
      <c r="C615" s="163"/>
      <c r="D615" s="163"/>
      <c r="E615" s="163"/>
      <c r="F615" s="163"/>
      <c r="G615" s="163"/>
      <c r="H615" s="163"/>
      <c r="I615" s="163"/>
      <c r="J615" s="192"/>
      <c r="K615" s="191"/>
      <c r="L615" s="191"/>
    </row>
    <row r="616" spans="1:12">
      <c r="A616" s="163"/>
      <c r="B616" s="163"/>
      <c r="C616" s="163"/>
      <c r="D616" s="163"/>
      <c r="E616" s="163"/>
      <c r="F616" s="163"/>
      <c r="G616" s="163"/>
      <c r="H616" s="163"/>
      <c r="I616" s="163"/>
      <c r="J616" s="192"/>
      <c r="K616" s="191"/>
      <c r="L616" s="191"/>
    </row>
    <row r="617" spans="1:12">
      <c r="A617" s="163"/>
      <c r="B617" s="163"/>
      <c r="C617" s="163"/>
      <c r="D617" s="163"/>
      <c r="E617" s="163"/>
      <c r="F617" s="163"/>
      <c r="G617" s="163"/>
      <c r="H617" s="163"/>
      <c r="I617" s="163"/>
      <c r="J617" s="192"/>
      <c r="K617" s="191"/>
      <c r="L617" s="191"/>
    </row>
    <row r="618" spans="1:12">
      <c r="A618" s="163"/>
      <c r="B618" s="163"/>
      <c r="C618" s="163"/>
      <c r="D618" s="163"/>
      <c r="E618" s="163"/>
      <c r="F618" s="163"/>
      <c r="G618" s="163"/>
      <c r="H618" s="163"/>
      <c r="I618" s="163"/>
      <c r="J618" s="192"/>
      <c r="K618" s="191"/>
      <c r="L618" s="191"/>
    </row>
    <row r="619" spans="1:12">
      <c r="A619" s="163"/>
      <c r="B619" s="163"/>
      <c r="C619" s="163"/>
      <c r="D619" s="163"/>
      <c r="E619" s="163"/>
      <c r="F619" s="163"/>
      <c r="G619" s="163"/>
      <c r="H619" s="163"/>
      <c r="I619" s="163"/>
      <c r="J619" s="192"/>
      <c r="K619" s="191"/>
      <c r="L619" s="191"/>
    </row>
    <row r="620" spans="1:12">
      <c r="A620" s="163"/>
      <c r="B620" s="163"/>
      <c r="C620" s="163"/>
      <c r="D620" s="163"/>
      <c r="E620" s="163"/>
      <c r="F620" s="163"/>
      <c r="G620" s="163"/>
      <c r="H620" s="163"/>
      <c r="I620" s="163"/>
      <c r="J620" s="192"/>
      <c r="K620" s="191"/>
      <c r="L620" s="191"/>
    </row>
    <row r="621" spans="1:12">
      <c r="A621" s="163"/>
      <c r="B621" s="163"/>
      <c r="C621" s="163"/>
      <c r="D621" s="163"/>
      <c r="E621" s="163"/>
      <c r="F621" s="163"/>
      <c r="G621" s="163"/>
      <c r="H621" s="163"/>
      <c r="I621" s="163"/>
      <c r="J621" s="192"/>
      <c r="K621" s="191"/>
      <c r="L621" s="191"/>
    </row>
    <row r="622" spans="1:12">
      <c r="A622" s="163"/>
      <c r="B622" s="163"/>
      <c r="C622" s="163"/>
      <c r="D622" s="163"/>
      <c r="E622" s="163"/>
      <c r="F622" s="163"/>
      <c r="G622" s="163"/>
      <c r="H622" s="163"/>
      <c r="I622" s="163"/>
      <c r="J622" s="192"/>
      <c r="K622" s="191"/>
      <c r="L622" s="191"/>
    </row>
    <row r="623" spans="1:12">
      <c r="A623" s="163"/>
      <c r="B623" s="163"/>
      <c r="C623" s="163"/>
      <c r="D623" s="163"/>
      <c r="E623" s="163"/>
      <c r="F623" s="163"/>
      <c r="G623" s="163"/>
      <c r="H623" s="163"/>
      <c r="I623" s="163"/>
      <c r="J623" s="192"/>
      <c r="K623" s="191"/>
      <c r="L623" s="191"/>
    </row>
    <row r="624" spans="1:12">
      <c r="A624" s="163"/>
      <c r="B624" s="163"/>
      <c r="C624" s="163"/>
      <c r="D624" s="163"/>
      <c r="E624" s="163"/>
      <c r="F624" s="163"/>
      <c r="G624" s="163"/>
      <c r="H624" s="163"/>
      <c r="I624" s="163"/>
      <c r="J624" s="192"/>
      <c r="K624" s="191"/>
      <c r="L624" s="191"/>
    </row>
    <row r="625" spans="1:12">
      <c r="A625" s="163"/>
      <c r="B625" s="163"/>
      <c r="C625" s="163"/>
      <c r="D625" s="163"/>
      <c r="E625" s="163"/>
      <c r="F625" s="163"/>
      <c r="G625" s="163"/>
      <c r="H625" s="163"/>
      <c r="I625" s="163"/>
      <c r="J625" s="192"/>
      <c r="K625" s="191"/>
      <c r="L625" s="191"/>
    </row>
    <row r="626" spans="1:12">
      <c r="A626" s="163"/>
      <c r="B626" s="163"/>
      <c r="C626" s="163"/>
      <c r="D626" s="163"/>
      <c r="E626" s="163"/>
      <c r="F626" s="163"/>
      <c r="G626" s="163"/>
      <c r="H626" s="163"/>
      <c r="I626" s="163"/>
      <c r="J626" s="192"/>
      <c r="K626" s="191"/>
      <c r="L626" s="191"/>
    </row>
    <row r="627" spans="1:12">
      <c r="A627" s="163"/>
      <c r="B627" s="163"/>
      <c r="C627" s="163"/>
      <c r="D627" s="163"/>
      <c r="E627" s="163"/>
      <c r="F627" s="163"/>
      <c r="G627" s="163"/>
      <c r="H627" s="163"/>
      <c r="I627" s="163"/>
      <c r="J627" s="192"/>
      <c r="K627" s="191"/>
      <c r="L627" s="191"/>
    </row>
    <row r="628" spans="1:12">
      <c r="A628" s="163"/>
      <c r="B628" s="163"/>
      <c r="C628" s="163"/>
      <c r="D628" s="163"/>
      <c r="E628" s="163"/>
      <c r="F628" s="163"/>
      <c r="G628" s="163"/>
      <c r="H628" s="163"/>
      <c r="I628" s="163"/>
      <c r="J628" s="192"/>
      <c r="K628" s="191"/>
      <c r="L628" s="191"/>
    </row>
    <row r="629" spans="1:12">
      <c r="A629" s="163"/>
      <c r="B629" s="163"/>
      <c r="C629" s="163"/>
      <c r="D629" s="163"/>
      <c r="E629" s="163"/>
      <c r="F629" s="163"/>
      <c r="G629" s="163"/>
      <c r="H629" s="163"/>
      <c r="I629" s="163"/>
      <c r="J629" s="192"/>
      <c r="K629" s="191"/>
      <c r="L629" s="191"/>
    </row>
    <row r="630" spans="1:12">
      <c r="A630" s="163"/>
      <c r="B630" s="163"/>
      <c r="C630" s="163"/>
      <c r="D630" s="163"/>
      <c r="E630" s="163"/>
      <c r="F630" s="163"/>
      <c r="G630" s="163"/>
      <c r="H630" s="163"/>
      <c r="I630" s="163"/>
      <c r="J630" s="192"/>
      <c r="K630" s="191"/>
      <c r="L630" s="191"/>
    </row>
    <row r="631" spans="1:12">
      <c r="A631" s="163"/>
      <c r="B631" s="163"/>
      <c r="C631" s="163"/>
      <c r="D631" s="163"/>
      <c r="E631" s="163"/>
      <c r="F631" s="163"/>
      <c r="G631" s="163"/>
      <c r="H631" s="163"/>
      <c r="I631" s="163"/>
      <c r="J631" s="192"/>
      <c r="K631" s="191"/>
      <c r="L631" s="191"/>
    </row>
    <row r="632" spans="1:12">
      <c r="A632" s="163"/>
      <c r="B632" s="163"/>
      <c r="C632" s="163"/>
      <c r="D632" s="163"/>
      <c r="E632" s="163"/>
      <c r="F632" s="163"/>
      <c r="G632" s="163"/>
      <c r="H632" s="163"/>
      <c r="I632" s="163"/>
      <c r="J632" s="192"/>
      <c r="K632" s="191"/>
      <c r="L632" s="191"/>
    </row>
    <row r="633" spans="1:12">
      <c r="A633" s="163"/>
      <c r="B633" s="163"/>
      <c r="C633" s="163"/>
      <c r="D633" s="163"/>
      <c r="E633" s="163"/>
      <c r="F633" s="163"/>
      <c r="G633" s="163"/>
      <c r="H633" s="163"/>
      <c r="I633" s="163"/>
      <c r="J633" s="192"/>
      <c r="K633" s="191"/>
      <c r="L633" s="191"/>
    </row>
    <row r="634" spans="1:12">
      <c r="A634" s="163"/>
      <c r="B634" s="163"/>
      <c r="C634" s="163"/>
      <c r="D634" s="163"/>
      <c r="E634" s="163"/>
      <c r="F634" s="163"/>
      <c r="G634" s="163"/>
      <c r="H634" s="163"/>
      <c r="I634" s="163"/>
      <c r="J634" s="192"/>
      <c r="K634" s="191"/>
      <c r="L634" s="191"/>
    </row>
    <row r="635" spans="1:12">
      <c r="A635" s="163"/>
      <c r="B635" s="163"/>
      <c r="C635" s="163"/>
      <c r="D635" s="163"/>
      <c r="E635" s="163"/>
      <c r="F635" s="163"/>
      <c r="G635" s="163"/>
      <c r="H635" s="163"/>
      <c r="I635" s="163"/>
      <c r="J635" s="192"/>
      <c r="K635" s="191"/>
      <c r="L635" s="191"/>
    </row>
    <row r="636" spans="1:12">
      <c r="A636" s="163"/>
      <c r="B636" s="163"/>
      <c r="C636" s="163"/>
      <c r="D636" s="163"/>
      <c r="E636" s="163"/>
      <c r="F636" s="163"/>
      <c r="G636" s="163"/>
      <c r="H636" s="163"/>
      <c r="I636" s="163"/>
      <c r="J636" s="192"/>
      <c r="K636" s="191"/>
      <c r="L636" s="191"/>
    </row>
    <row r="637" spans="1:12">
      <c r="A637" s="163"/>
      <c r="B637" s="163"/>
      <c r="C637" s="163"/>
      <c r="D637" s="163"/>
      <c r="E637" s="163"/>
      <c r="F637" s="163"/>
      <c r="G637" s="163"/>
      <c r="H637" s="163"/>
      <c r="I637" s="163"/>
      <c r="J637" s="192"/>
      <c r="K637" s="191"/>
      <c r="L637" s="191"/>
    </row>
    <row r="638" spans="1:12">
      <c r="A638" s="163"/>
      <c r="B638" s="163"/>
      <c r="C638" s="163"/>
      <c r="D638" s="163"/>
      <c r="E638" s="163"/>
      <c r="F638" s="163"/>
      <c r="G638" s="163"/>
      <c r="H638" s="163"/>
      <c r="I638" s="163"/>
      <c r="J638" s="192"/>
      <c r="K638" s="191"/>
      <c r="L638" s="191"/>
    </row>
    <row r="639" spans="1:12">
      <c r="A639" s="163"/>
      <c r="B639" s="163"/>
      <c r="C639" s="163"/>
      <c r="D639" s="163"/>
      <c r="E639" s="163"/>
      <c r="F639" s="163"/>
      <c r="G639" s="163"/>
      <c r="H639" s="163"/>
      <c r="I639" s="163"/>
      <c r="J639" s="192"/>
      <c r="K639" s="191"/>
      <c r="L639" s="191"/>
    </row>
    <row r="640" spans="1:12">
      <c r="A640" s="163"/>
      <c r="B640" s="163"/>
      <c r="C640" s="163"/>
      <c r="D640" s="163"/>
      <c r="E640" s="163"/>
      <c r="F640" s="163"/>
      <c r="G640" s="163"/>
      <c r="H640" s="163"/>
      <c r="I640" s="163"/>
      <c r="J640" s="192"/>
      <c r="K640" s="191"/>
      <c r="L640" s="191"/>
    </row>
    <row r="641" spans="1:12">
      <c r="A641" s="163"/>
      <c r="B641" s="163"/>
      <c r="C641" s="163"/>
      <c r="D641" s="163"/>
      <c r="E641" s="163"/>
      <c r="F641" s="163"/>
      <c r="G641" s="163"/>
      <c r="H641" s="163"/>
      <c r="I641" s="163"/>
      <c r="J641" s="192"/>
      <c r="K641" s="191"/>
      <c r="L641" s="191"/>
    </row>
    <row r="642" spans="1:12">
      <c r="A642" s="163"/>
      <c r="B642" s="163"/>
      <c r="C642" s="163"/>
      <c r="D642" s="163"/>
      <c r="E642" s="163"/>
      <c r="F642" s="163"/>
      <c r="G642" s="163"/>
      <c r="H642" s="163"/>
      <c r="I642" s="163"/>
      <c r="J642" s="192"/>
      <c r="K642" s="191"/>
      <c r="L642" s="191"/>
    </row>
    <row r="643" spans="1:12">
      <c r="A643" s="163"/>
      <c r="B643" s="163"/>
      <c r="C643" s="163"/>
      <c r="D643" s="163"/>
      <c r="E643" s="163"/>
      <c r="F643" s="163"/>
      <c r="G643" s="163"/>
      <c r="H643" s="163"/>
      <c r="I643" s="163"/>
      <c r="J643" s="192"/>
      <c r="K643" s="191"/>
      <c r="L643" s="191"/>
    </row>
    <row r="644" spans="1:12">
      <c r="A644" s="163"/>
      <c r="B644" s="163"/>
      <c r="C644" s="163"/>
      <c r="D644" s="163"/>
      <c r="E644" s="163"/>
      <c r="F644" s="163"/>
      <c r="G644" s="163"/>
      <c r="H644" s="163"/>
      <c r="I644" s="163"/>
      <c r="J644" s="192"/>
      <c r="K644" s="191"/>
      <c r="L644" s="191"/>
    </row>
    <row r="645" spans="1:12">
      <c r="A645" s="163"/>
      <c r="B645" s="163"/>
      <c r="C645" s="163"/>
      <c r="D645" s="163"/>
      <c r="E645" s="163"/>
      <c r="F645" s="163"/>
      <c r="G645" s="163"/>
      <c r="H645" s="163"/>
      <c r="I645" s="163"/>
      <c r="J645" s="192"/>
      <c r="K645" s="191"/>
      <c r="L645" s="191"/>
    </row>
    <row r="646" spans="1:12">
      <c r="A646" s="163"/>
      <c r="B646" s="163"/>
      <c r="C646" s="163"/>
      <c r="D646" s="163"/>
      <c r="E646" s="163"/>
      <c r="F646" s="163"/>
      <c r="G646" s="163"/>
      <c r="H646" s="163"/>
      <c r="I646" s="163"/>
      <c r="J646" s="192"/>
      <c r="K646" s="191"/>
      <c r="L646" s="191"/>
    </row>
    <row r="647" spans="1:12">
      <c r="A647" s="163"/>
      <c r="B647" s="163"/>
      <c r="C647" s="163"/>
      <c r="D647" s="163"/>
      <c r="E647" s="163"/>
      <c r="F647" s="163"/>
      <c r="G647" s="163"/>
      <c r="H647" s="163"/>
      <c r="I647" s="163"/>
      <c r="J647" s="192"/>
      <c r="K647" s="191"/>
      <c r="L647" s="191"/>
    </row>
    <row r="648" spans="1:12">
      <c r="A648" s="163"/>
      <c r="B648" s="163"/>
      <c r="C648" s="163"/>
      <c r="D648" s="163"/>
      <c r="E648" s="163"/>
      <c r="F648" s="163"/>
      <c r="G648" s="163"/>
      <c r="H648" s="163"/>
      <c r="I648" s="163"/>
      <c r="J648" s="192"/>
      <c r="K648" s="191"/>
      <c r="L648" s="191"/>
    </row>
    <row r="649" spans="1:12">
      <c r="A649" s="163"/>
      <c r="B649" s="163"/>
      <c r="C649" s="163"/>
      <c r="D649" s="163"/>
      <c r="E649" s="163"/>
      <c r="F649" s="163"/>
      <c r="G649" s="163"/>
      <c r="H649" s="163"/>
      <c r="I649" s="163"/>
      <c r="J649" s="192"/>
      <c r="K649" s="191"/>
      <c r="L649" s="191"/>
    </row>
    <row r="650" spans="1:12">
      <c r="A650" s="163"/>
      <c r="B650" s="163"/>
      <c r="C650" s="163"/>
      <c r="D650" s="163"/>
      <c r="E650" s="163"/>
      <c r="F650" s="163"/>
      <c r="G650" s="163"/>
      <c r="H650" s="163"/>
      <c r="I650" s="163"/>
      <c r="J650" s="192"/>
      <c r="K650" s="191"/>
      <c r="L650" s="191"/>
    </row>
    <row r="651" spans="1:12">
      <c r="A651" s="163"/>
      <c r="B651" s="163"/>
      <c r="C651" s="163"/>
      <c r="D651" s="163"/>
      <c r="E651" s="163"/>
      <c r="F651" s="163"/>
      <c r="G651" s="163"/>
      <c r="H651" s="163"/>
      <c r="I651" s="163"/>
      <c r="J651" s="192"/>
      <c r="K651" s="191"/>
      <c r="L651" s="191"/>
    </row>
    <row r="652" spans="1:12">
      <c r="A652" s="163"/>
      <c r="B652" s="163"/>
      <c r="C652" s="163"/>
      <c r="D652" s="163"/>
      <c r="E652" s="163"/>
      <c r="F652" s="163"/>
      <c r="G652" s="163"/>
      <c r="H652" s="163"/>
      <c r="I652" s="163"/>
      <c r="J652" s="192"/>
      <c r="K652" s="191"/>
      <c r="L652" s="191"/>
    </row>
    <row r="653" spans="1:12">
      <c r="A653" s="163"/>
      <c r="B653" s="163"/>
      <c r="C653" s="163"/>
      <c r="D653" s="163"/>
      <c r="E653" s="163"/>
      <c r="F653" s="163"/>
      <c r="G653" s="163"/>
      <c r="H653" s="163"/>
      <c r="I653" s="163"/>
      <c r="J653" s="192"/>
      <c r="K653" s="191"/>
      <c r="L653" s="191"/>
    </row>
    <row r="654" spans="1:12">
      <c r="A654" s="163"/>
      <c r="B654" s="163"/>
      <c r="C654" s="163"/>
      <c r="D654" s="163"/>
      <c r="E654" s="163"/>
      <c r="F654" s="163"/>
      <c r="G654" s="163"/>
      <c r="H654" s="163"/>
      <c r="I654" s="163"/>
      <c r="J654" s="192"/>
      <c r="K654" s="191"/>
      <c r="L654" s="191"/>
    </row>
    <row r="655" spans="1:12">
      <c r="A655" s="163"/>
      <c r="B655" s="163"/>
      <c r="C655" s="163"/>
      <c r="D655" s="163"/>
      <c r="E655" s="163"/>
      <c r="F655" s="163"/>
      <c r="G655" s="163"/>
      <c r="H655" s="163"/>
      <c r="I655" s="163"/>
      <c r="J655" s="192"/>
      <c r="K655" s="191"/>
      <c r="L655" s="191"/>
    </row>
    <row r="656" spans="1:12">
      <c r="A656" s="163"/>
      <c r="B656" s="163"/>
      <c r="C656" s="163"/>
      <c r="D656" s="163"/>
      <c r="E656" s="163"/>
      <c r="F656" s="163"/>
      <c r="G656" s="163"/>
      <c r="H656" s="163"/>
      <c r="I656" s="163"/>
      <c r="J656" s="192"/>
      <c r="K656" s="191"/>
      <c r="L656" s="191"/>
    </row>
    <row r="657" spans="1:12">
      <c r="A657" s="163"/>
      <c r="B657" s="163"/>
      <c r="C657" s="163"/>
      <c r="D657" s="163"/>
      <c r="E657" s="163"/>
      <c r="F657" s="163"/>
      <c r="G657" s="163"/>
      <c r="H657" s="163"/>
      <c r="I657" s="163"/>
      <c r="J657" s="192"/>
      <c r="K657" s="191"/>
      <c r="L657" s="191"/>
    </row>
    <row r="658" spans="1:12">
      <c r="A658" s="163"/>
      <c r="B658" s="163"/>
      <c r="C658" s="163"/>
      <c r="D658" s="163"/>
      <c r="E658" s="163"/>
      <c r="F658" s="163"/>
      <c r="G658" s="163"/>
      <c r="H658" s="163"/>
      <c r="I658" s="163"/>
      <c r="J658" s="192"/>
      <c r="K658" s="191"/>
      <c r="L658" s="191"/>
    </row>
    <row r="659" spans="1:12">
      <c r="A659" s="163"/>
      <c r="B659" s="163"/>
      <c r="C659" s="163"/>
      <c r="D659" s="163"/>
      <c r="E659" s="163"/>
      <c r="F659" s="163"/>
      <c r="G659" s="163"/>
      <c r="H659" s="163"/>
      <c r="I659" s="163"/>
      <c r="J659" s="192"/>
      <c r="K659" s="191"/>
      <c r="L659" s="191"/>
    </row>
    <row r="660" spans="1:12">
      <c r="A660" s="163"/>
      <c r="B660" s="163"/>
      <c r="C660" s="163"/>
      <c r="D660" s="163"/>
      <c r="E660" s="163"/>
      <c r="F660" s="163"/>
      <c r="G660" s="163"/>
      <c r="H660" s="163"/>
      <c r="I660" s="163"/>
      <c r="J660" s="192"/>
      <c r="K660" s="191"/>
      <c r="L660" s="191"/>
    </row>
    <row r="661" spans="1:12">
      <c r="A661" s="163"/>
      <c r="B661" s="163"/>
      <c r="C661" s="163"/>
      <c r="D661" s="163"/>
      <c r="E661" s="163"/>
      <c r="F661" s="163"/>
      <c r="G661" s="163"/>
      <c r="H661" s="163"/>
      <c r="I661" s="163"/>
      <c r="J661" s="192"/>
      <c r="K661" s="191"/>
      <c r="L661" s="191"/>
    </row>
    <row r="662" spans="1:12">
      <c r="A662" s="163"/>
      <c r="B662" s="163"/>
      <c r="C662" s="163"/>
      <c r="D662" s="163"/>
      <c r="E662" s="163"/>
      <c r="F662" s="163"/>
      <c r="G662" s="163"/>
      <c r="H662" s="163"/>
      <c r="I662" s="163"/>
      <c r="J662" s="192"/>
      <c r="K662" s="191"/>
      <c r="L662" s="191"/>
    </row>
    <row r="663" spans="1:12">
      <c r="A663" s="163"/>
      <c r="B663" s="163"/>
      <c r="C663" s="163"/>
      <c r="D663" s="163"/>
      <c r="E663" s="163"/>
      <c r="F663" s="163"/>
      <c r="G663" s="163"/>
      <c r="H663" s="163"/>
      <c r="I663" s="163"/>
      <c r="J663" s="192"/>
      <c r="K663" s="191"/>
      <c r="L663" s="191"/>
    </row>
    <row r="664" spans="1:12">
      <c r="A664" s="163"/>
      <c r="B664" s="163"/>
      <c r="C664" s="163"/>
      <c r="D664" s="163"/>
      <c r="E664" s="163"/>
      <c r="F664" s="163"/>
      <c r="G664" s="163"/>
      <c r="H664" s="163"/>
      <c r="I664" s="163"/>
      <c r="J664" s="192"/>
      <c r="K664" s="191"/>
      <c r="L664" s="191"/>
    </row>
    <row r="665" spans="1:12">
      <c r="A665" s="163"/>
      <c r="B665" s="163"/>
      <c r="C665" s="163"/>
      <c r="D665" s="163"/>
      <c r="E665" s="163"/>
      <c r="F665" s="163"/>
      <c r="G665" s="163"/>
      <c r="H665" s="163"/>
      <c r="I665" s="163"/>
      <c r="J665" s="192"/>
      <c r="K665" s="191"/>
      <c r="L665" s="191"/>
    </row>
    <row r="666" spans="1:12">
      <c r="A666" s="163"/>
      <c r="B666" s="163"/>
      <c r="C666" s="163"/>
      <c r="D666" s="163"/>
      <c r="E666" s="163"/>
      <c r="F666" s="163"/>
      <c r="G666" s="163"/>
      <c r="H666" s="163"/>
      <c r="I666" s="163"/>
      <c r="J666" s="192"/>
      <c r="K666" s="191"/>
      <c r="L666" s="191"/>
    </row>
    <row r="667" spans="1:12">
      <c r="A667" s="163"/>
      <c r="B667" s="163"/>
      <c r="C667" s="163"/>
      <c r="D667" s="163"/>
      <c r="E667" s="163"/>
      <c r="F667" s="163"/>
      <c r="G667" s="163"/>
      <c r="H667" s="163"/>
      <c r="I667" s="163"/>
      <c r="J667" s="192"/>
      <c r="K667" s="191"/>
      <c r="L667" s="191"/>
    </row>
    <row r="668" spans="1:12">
      <c r="A668" s="163"/>
      <c r="B668" s="163"/>
      <c r="C668" s="163"/>
      <c r="D668" s="163"/>
      <c r="E668" s="163"/>
      <c r="F668" s="163"/>
      <c r="G668" s="163"/>
      <c r="H668" s="163"/>
      <c r="I668" s="163"/>
      <c r="J668" s="192"/>
      <c r="K668" s="191"/>
      <c r="L668" s="191"/>
    </row>
    <row r="669" spans="1:12">
      <c r="A669" s="163"/>
      <c r="B669" s="163"/>
      <c r="C669" s="163"/>
      <c r="D669" s="163"/>
      <c r="E669" s="163"/>
      <c r="F669" s="163"/>
      <c r="G669" s="163"/>
      <c r="H669" s="163"/>
      <c r="I669" s="163"/>
      <c r="J669" s="192"/>
      <c r="K669" s="191"/>
      <c r="L669" s="191"/>
    </row>
    <row r="670" spans="1:12">
      <c r="A670" s="163"/>
      <c r="B670" s="163"/>
      <c r="C670" s="163"/>
      <c r="D670" s="163"/>
      <c r="E670" s="163"/>
      <c r="F670" s="163"/>
      <c r="G670" s="163"/>
      <c r="H670" s="163"/>
      <c r="I670" s="163"/>
      <c r="J670" s="192"/>
      <c r="K670" s="191"/>
      <c r="L670" s="191"/>
    </row>
    <row r="671" spans="1:12">
      <c r="A671" s="163"/>
      <c r="B671" s="163"/>
      <c r="C671" s="163"/>
      <c r="D671" s="163"/>
      <c r="E671" s="163"/>
      <c r="F671" s="163"/>
      <c r="G671" s="163"/>
      <c r="H671" s="163"/>
      <c r="I671" s="163"/>
      <c r="J671" s="192"/>
      <c r="K671" s="191"/>
      <c r="L671" s="191"/>
    </row>
    <row r="672" spans="1:12">
      <c r="A672" s="163"/>
      <c r="B672" s="163"/>
      <c r="C672" s="163"/>
      <c r="D672" s="163"/>
      <c r="E672" s="163"/>
      <c r="F672" s="163"/>
      <c r="G672" s="163"/>
      <c r="H672" s="163"/>
      <c r="I672" s="163"/>
      <c r="J672" s="192"/>
      <c r="K672" s="191"/>
      <c r="L672" s="191"/>
    </row>
    <row r="673" spans="1:12">
      <c r="A673" s="163"/>
      <c r="B673" s="163"/>
      <c r="C673" s="163"/>
      <c r="D673" s="163"/>
      <c r="E673" s="163"/>
      <c r="F673" s="163"/>
      <c r="G673" s="163"/>
      <c r="H673" s="163"/>
      <c r="I673" s="163"/>
      <c r="J673" s="192"/>
      <c r="K673" s="191"/>
      <c r="L673" s="191"/>
    </row>
    <row r="674" spans="1:12">
      <c r="A674" s="163"/>
      <c r="B674" s="163"/>
      <c r="C674" s="163"/>
      <c r="D674" s="163"/>
      <c r="E674" s="163"/>
      <c r="F674" s="163"/>
      <c r="G674" s="163"/>
      <c r="H674" s="163"/>
      <c r="I674" s="163"/>
      <c r="J674" s="192"/>
      <c r="K674" s="191"/>
      <c r="L674" s="191"/>
    </row>
    <row r="675" spans="1:12">
      <c r="A675" s="163"/>
      <c r="B675" s="163"/>
      <c r="C675" s="163"/>
      <c r="D675" s="163"/>
      <c r="E675" s="163"/>
      <c r="F675" s="163"/>
      <c r="G675" s="163"/>
      <c r="H675" s="163"/>
      <c r="I675" s="163"/>
      <c r="J675" s="192"/>
      <c r="K675" s="191"/>
      <c r="L675" s="191"/>
    </row>
    <row r="676" spans="1:12">
      <c r="A676" s="163"/>
      <c r="B676" s="163"/>
      <c r="C676" s="163"/>
      <c r="D676" s="163"/>
      <c r="E676" s="163"/>
      <c r="F676" s="163"/>
      <c r="G676" s="163"/>
      <c r="H676" s="163"/>
      <c r="I676" s="163"/>
      <c r="J676" s="192"/>
      <c r="K676" s="191"/>
      <c r="L676" s="191"/>
    </row>
    <row r="677" spans="1:12">
      <c r="A677" s="163"/>
      <c r="B677" s="163"/>
      <c r="C677" s="163"/>
      <c r="D677" s="163"/>
      <c r="E677" s="163"/>
      <c r="F677" s="163"/>
      <c r="G677" s="163"/>
      <c r="H677" s="163"/>
      <c r="I677" s="163"/>
      <c r="J677" s="192"/>
      <c r="K677" s="191"/>
      <c r="L677" s="191"/>
    </row>
    <row r="678" spans="1:12">
      <c r="A678" s="163"/>
      <c r="B678" s="163"/>
      <c r="C678" s="163"/>
      <c r="D678" s="163"/>
      <c r="E678" s="163"/>
      <c r="F678" s="163"/>
      <c r="G678" s="163"/>
      <c r="H678" s="163"/>
      <c r="I678" s="163"/>
      <c r="J678" s="192"/>
      <c r="K678" s="191"/>
      <c r="L678" s="191"/>
    </row>
    <row r="679" spans="1:12">
      <c r="A679" s="163"/>
      <c r="B679" s="163"/>
      <c r="C679" s="163"/>
      <c r="D679" s="163"/>
      <c r="E679" s="163"/>
      <c r="F679" s="163"/>
      <c r="G679" s="163"/>
      <c r="H679" s="163"/>
      <c r="I679" s="163"/>
      <c r="J679" s="192"/>
      <c r="K679" s="191"/>
      <c r="L679" s="191"/>
    </row>
    <row r="680" spans="1:12">
      <c r="A680" s="163"/>
      <c r="B680" s="163"/>
      <c r="C680" s="163"/>
      <c r="D680" s="163"/>
      <c r="E680" s="163"/>
      <c r="F680" s="163"/>
      <c r="G680" s="163"/>
      <c r="H680" s="163"/>
      <c r="I680" s="163"/>
      <c r="J680" s="192"/>
      <c r="K680" s="191"/>
      <c r="L680" s="191"/>
    </row>
    <row r="681" spans="1:12">
      <c r="A681" s="163"/>
      <c r="B681" s="163"/>
      <c r="C681" s="163"/>
      <c r="D681" s="163"/>
      <c r="E681" s="163"/>
      <c r="F681" s="163"/>
      <c r="G681" s="163"/>
      <c r="H681" s="163"/>
      <c r="I681" s="163"/>
      <c r="J681" s="192"/>
      <c r="K681" s="191"/>
      <c r="L681" s="191"/>
    </row>
    <row r="682" spans="1:12">
      <c r="A682" s="163"/>
      <c r="B682" s="163"/>
      <c r="C682" s="163"/>
      <c r="D682" s="163"/>
      <c r="E682" s="163"/>
      <c r="F682" s="163"/>
      <c r="G682" s="163"/>
      <c r="H682" s="163"/>
      <c r="I682" s="163"/>
      <c r="J682" s="192"/>
      <c r="K682" s="191"/>
      <c r="L682" s="191"/>
    </row>
    <row r="683" spans="1:12">
      <c r="A683" s="163"/>
      <c r="B683" s="163"/>
      <c r="C683" s="163"/>
      <c r="D683" s="163"/>
      <c r="E683" s="163"/>
      <c r="F683" s="163"/>
      <c r="G683" s="163"/>
      <c r="H683" s="163"/>
      <c r="I683" s="163"/>
      <c r="J683" s="192"/>
      <c r="K683" s="191"/>
      <c r="L683" s="191"/>
    </row>
    <row r="684" spans="1:12">
      <c r="A684" s="163"/>
      <c r="B684" s="163"/>
      <c r="C684" s="163"/>
      <c r="D684" s="163"/>
      <c r="E684" s="163"/>
      <c r="F684" s="163"/>
      <c r="G684" s="163"/>
      <c r="H684" s="163"/>
      <c r="I684" s="163"/>
      <c r="J684" s="192"/>
      <c r="K684" s="191"/>
      <c r="L684" s="191"/>
    </row>
    <row r="685" spans="1:12">
      <c r="A685" s="163"/>
      <c r="B685" s="163"/>
      <c r="C685" s="163"/>
      <c r="D685" s="163"/>
      <c r="E685" s="163"/>
      <c r="F685" s="163"/>
      <c r="G685" s="163"/>
      <c r="H685" s="163"/>
      <c r="I685" s="163"/>
      <c r="J685" s="192"/>
      <c r="K685" s="191"/>
      <c r="L685" s="191"/>
    </row>
    <row r="686" spans="1:12">
      <c r="A686" s="163"/>
      <c r="B686" s="163"/>
      <c r="C686" s="163"/>
      <c r="D686" s="163"/>
      <c r="E686" s="163"/>
      <c r="F686" s="163"/>
      <c r="G686" s="163"/>
      <c r="H686" s="163"/>
      <c r="I686" s="163"/>
      <c r="J686" s="192"/>
      <c r="K686" s="191"/>
      <c r="L686" s="191"/>
    </row>
    <row r="687" spans="1:12">
      <c r="A687" s="163"/>
      <c r="B687" s="163"/>
      <c r="C687" s="163"/>
      <c r="D687" s="163"/>
      <c r="E687" s="163"/>
      <c r="F687" s="163"/>
      <c r="G687" s="163"/>
      <c r="H687" s="163"/>
      <c r="I687" s="163"/>
      <c r="J687" s="192"/>
      <c r="K687" s="191"/>
      <c r="L687" s="191"/>
    </row>
    <row r="688" spans="1:12">
      <c r="A688" s="163"/>
      <c r="B688" s="163"/>
      <c r="C688" s="163"/>
      <c r="D688" s="163"/>
      <c r="E688" s="163"/>
      <c r="F688" s="163"/>
      <c r="G688" s="163"/>
      <c r="H688" s="163"/>
      <c r="I688" s="163"/>
      <c r="J688" s="192"/>
      <c r="K688" s="191"/>
      <c r="L688" s="191"/>
    </row>
    <row r="689" spans="1:12">
      <c r="A689" s="163"/>
      <c r="B689" s="163"/>
      <c r="C689" s="163"/>
      <c r="D689" s="163"/>
      <c r="E689" s="163"/>
      <c r="F689" s="163"/>
      <c r="G689" s="163"/>
      <c r="H689" s="163"/>
      <c r="I689" s="163"/>
      <c r="J689" s="192"/>
      <c r="K689" s="191"/>
      <c r="L689" s="191"/>
    </row>
    <row r="690" spans="1:12">
      <c r="A690" s="163"/>
      <c r="B690" s="163"/>
      <c r="C690" s="163"/>
      <c r="D690" s="163"/>
      <c r="E690" s="163"/>
      <c r="F690" s="163"/>
      <c r="G690" s="163"/>
      <c r="H690" s="163"/>
      <c r="I690" s="163"/>
      <c r="J690" s="192"/>
      <c r="K690" s="191"/>
      <c r="L690" s="191"/>
    </row>
    <row r="691" spans="1:12">
      <c r="A691" s="163"/>
      <c r="B691" s="163"/>
      <c r="C691" s="163"/>
      <c r="D691" s="163"/>
      <c r="E691" s="163"/>
      <c r="F691" s="163"/>
      <c r="G691" s="163"/>
      <c r="H691" s="163"/>
      <c r="I691" s="163"/>
      <c r="J691" s="192"/>
      <c r="K691" s="191"/>
      <c r="L691" s="191"/>
    </row>
    <row r="692" spans="1:12">
      <c r="A692" s="163"/>
      <c r="B692" s="163"/>
      <c r="C692" s="163"/>
      <c r="D692" s="163"/>
      <c r="E692" s="163"/>
      <c r="F692" s="163"/>
      <c r="G692" s="163"/>
      <c r="H692" s="163"/>
      <c r="I692" s="163"/>
      <c r="J692" s="192"/>
      <c r="K692" s="191"/>
      <c r="L692" s="191"/>
    </row>
    <row r="693" spans="1:12">
      <c r="A693" s="163"/>
      <c r="B693" s="163"/>
      <c r="C693" s="163"/>
      <c r="D693" s="163"/>
      <c r="E693" s="163"/>
      <c r="F693" s="163"/>
      <c r="G693" s="163"/>
      <c r="H693" s="163"/>
      <c r="I693" s="163"/>
      <c r="J693" s="192"/>
      <c r="K693" s="191"/>
      <c r="L693" s="191"/>
    </row>
    <row r="694" spans="1:12">
      <c r="A694" s="163"/>
      <c r="B694" s="163"/>
      <c r="C694" s="163"/>
      <c r="D694" s="163"/>
      <c r="E694" s="163"/>
      <c r="F694" s="163"/>
      <c r="G694" s="163"/>
      <c r="H694" s="163"/>
      <c r="I694" s="163"/>
      <c r="J694" s="192"/>
      <c r="K694" s="191"/>
      <c r="L694" s="191"/>
    </row>
    <row r="695" spans="1:12">
      <c r="A695" s="163"/>
      <c r="B695" s="163"/>
      <c r="C695" s="163"/>
      <c r="D695" s="163"/>
      <c r="E695" s="163"/>
      <c r="F695" s="163"/>
      <c r="G695" s="163"/>
      <c r="H695" s="163"/>
      <c r="I695" s="163"/>
      <c r="J695" s="192"/>
      <c r="K695" s="191"/>
      <c r="L695" s="191"/>
    </row>
    <row r="696" spans="1:12">
      <c r="A696" s="163"/>
      <c r="B696" s="163"/>
      <c r="C696" s="163"/>
      <c r="D696" s="163"/>
      <c r="E696" s="163"/>
      <c r="F696" s="163"/>
      <c r="G696" s="163"/>
      <c r="H696" s="163"/>
      <c r="I696" s="163"/>
      <c r="J696" s="192"/>
      <c r="K696" s="191"/>
      <c r="L696" s="191"/>
    </row>
    <row r="697" spans="1:12">
      <c r="A697" s="163"/>
      <c r="B697" s="163"/>
      <c r="C697" s="163"/>
      <c r="D697" s="163"/>
      <c r="E697" s="163"/>
      <c r="F697" s="163"/>
      <c r="G697" s="163"/>
      <c r="H697" s="163"/>
      <c r="I697" s="163"/>
      <c r="J697" s="192"/>
      <c r="K697" s="191"/>
      <c r="L697" s="191"/>
    </row>
    <row r="698" spans="1:12">
      <c r="A698" s="163"/>
      <c r="B698" s="163"/>
      <c r="C698" s="163"/>
      <c r="D698" s="163"/>
      <c r="E698" s="163"/>
      <c r="F698" s="163"/>
      <c r="G698" s="163"/>
      <c r="H698" s="163"/>
      <c r="I698" s="163"/>
      <c r="J698" s="192"/>
      <c r="K698" s="191"/>
      <c r="L698" s="191"/>
    </row>
    <row r="699" spans="1:12">
      <c r="A699" s="163"/>
      <c r="B699" s="163"/>
      <c r="C699" s="163"/>
      <c r="D699" s="163"/>
      <c r="E699" s="163"/>
      <c r="F699" s="163"/>
      <c r="G699" s="163"/>
      <c r="H699" s="163"/>
      <c r="I699" s="163"/>
      <c r="J699" s="192"/>
      <c r="K699" s="191"/>
      <c r="L699" s="191"/>
    </row>
    <row r="700" spans="1:12">
      <c r="A700" s="163"/>
      <c r="B700" s="163"/>
      <c r="C700" s="163"/>
      <c r="D700" s="163"/>
      <c r="E700" s="163"/>
      <c r="F700" s="163"/>
      <c r="G700" s="163"/>
      <c r="H700" s="163"/>
      <c r="I700" s="163"/>
      <c r="J700" s="192"/>
      <c r="K700" s="191"/>
      <c r="L700" s="191"/>
    </row>
    <row r="701" spans="1:12">
      <c r="A701" s="163"/>
      <c r="B701" s="163"/>
      <c r="C701" s="163"/>
      <c r="D701" s="163"/>
      <c r="E701" s="163"/>
      <c r="F701" s="163"/>
      <c r="G701" s="163"/>
      <c r="H701" s="163"/>
      <c r="I701" s="163"/>
      <c r="J701" s="192"/>
      <c r="K701" s="191"/>
      <c r="L701" s="191"/>
    </row>
    <row r="702" spans="1:12">
      <c r="A702" s="163"/>
      <c r="B702" s="163"/>
      <c r="C702" s="163"/>
      <c r="D702" s="163"/>
      <c r="E702" s="163"/>
      <c r="F702" s="163"/>
      <c r="G702" s="163"/>
      <c r="H702" s="163"/>
      <c r="I702" s="163"/>
      <c r="J702" s="192"/>
      <c r="K702" s="191"/>
      <c r="L702" s="191"/>
    </row>
    <row r="703" spans="1:12">
      <c r="A703" s="163"/>
      <c r="B703" s="163"/>
      <c r="C703" s="163"/>
      <c r="D703" s="163"/>
      <c r="E703" s="163"/>
      <c r="F703" s="163"/>
      <c r="G703" s="163"/>
      <c r="H703" s="163"/>
      <c r="I703" s="163"/>
      <c r="J703" s="192"/>
      <c r="K703" s="191"/>
      <c r="L703" s="191"/>
    </row>
    <row r="704" spans="1:12">
      <c r="A704" s="163"/>
      <c r="B704" s="163"/>
      <c r="C704" s="163"/>
      <c r="D704" s="163"/>
      <c r="E704" s="163"/>
      <c r="F704" s="163"/>
      <c r="G704" s="163"/>
      <c r="H704" s="163"/>
      <c r="I704" s="163"/>
      <c r="J704" s="192"/>
      <c r="K704" s="191"/>
      <c r="L704" s="191"/>
    </row>
    <row r="705" spans="1:12">
      <c r="A705" s="163"/>
      <c r="B705" s="163"/>
      <c r="C705" s="163"/>
      <c r="D705" s="163"/>
      <c r="E705" s="163"/>
      <c r="F705" s="163"/>
      <c r="G705" s="163"/>
      <c r="H705" s="163"/>
      <c r="I705" s="163"/>
      <c r="J705" s="192"/>
      <c r="K705" s="191"/>
      <c r="L705" s="191"/>
    </row>
    <row r="706" spans="1:12">
      <c r="A706" s="163"/>
      <c r="B706" s="163"/>
      <c r="C706" s="163"/>
      <c r="D706" s="163"/>
      <c r="E706" s="163"/>
      <c r="F706" s="163"/>
      <c r="G706" s="163"/>
      <c r="H706" s="163"/>
      <c r="I706" s="163"/>
      <c r="J706" s="192"/>
      <c r="K706" s="191"/>
      <c r="L706" s="191"/>
    </row>
    <row r="707" spans="1:12">
      <c r="A707" s="163"/>
      <c r="B707" s="163"/>
      <c r="C707" s="163"/>
      <c r="D707" s="163"/>
      <c r="E707" s="163"/>
      <c r="F707" s="163"/>
      <c r="G707" s="163"/>
      <c r="H707" s="163"/>
      <c r="I707" s="163"/>
      <c r="J707" s="192"/>
      <c r="K707" s="191"/>
      <c r="L707" s="191"/>
    </row>
    <row r="708" spans="1:12">
      <c r="A708" s="163"/>
      <c r="B708" s="163"/>
      <c r="C708" s="163"/>
      <c r="D708" s="163"/>
      <c r="E708" s="163"/>
      <c r="F708" s="163"/>
      <c r="G708" s="163"/>
      <c r="H708" s="163"/>
      <c r="I708" s="163"/>
      <c r="J708" s="192"/>
      <c r="K708" s="191"/>
      <c r="L708" s="191"/>
    </row>
    <row r="709" spans="1:12">
      <c r="A709" s="163"/>
      <c r="B709" s="163"/>
      <c r="C709" s="163"/>
      <c r="D709" s="163"/>
      <c r="E709" s="163"/>
      <c r="F709" s="163"/>
      <c r="G709" s="163"/>
      <c r="H709" s="163"/>
      <c r="I709" s="163"/>
      <c r="J709" s="192"/>
      <c r="K709" s="191"/>
      <c r="L709" s="191"/>
    </row>
    <row r="710" spans="1:12">
      <c r="A710" s="163"/>
      <c r="B710" s="163"/>
      <c r="C710" s="163"/>
      <c r="D710" s="163"/>
      <c r="E710" s="163"/>
      <c r="F710" s="163"/>
      <c r="G710" s="163"/>
      <c r="H710" s="163"/>
      <c r="I710" s="163"/>
      <c r="J710" s="192"/>
      <c r="K710" s="191"/>
      <c r="L710" s="191"/>
    </row>
    <row r="711" spans="1:12">
      <c r="A711" s="163"/>
      <c r="B711" s="163"/>
      <c r="C711" s="163"/>
      <c r="D711" s="163"/>
      <c r="E711" s="163"/>
      <c r="F711" s="163"/>
      <c r="G711" s="163"/>
      <c r="H711" s="163"/>
      <c r="I711" s="163"/>
      <c r="J711" s="192"/>
      <c r="K711" s="191"/>
      <c r="L711" s="191"/>
    </row>
    <row r="712" spans="1:12">
      <c r="A712" s="163"/>
      <c r="B712" s="163"/>
      <c r="C712" s="163"/>
      <c r="D712" s="163"/>
      <c r="E712" s="163"/>
      <c r="F712" s="163"/>
      <c r="G712" s="163"/>
      <c r="H712" s="163"/>
      <c r="I712" s="163"/>
      <c r="J712" s="192"/>
      <c r="K712" s="191"/>
      <c r="L712" s="191"/>
    </row>
    <row r="713" spans="1:12">
      <c r="A713" s="163"/>
      <c r="B713" s="163"/>
      <c r="C713" s="163"/>
      <c r="D713" s="163"/>
      <c r="E713" s="163"/>
      <c r="F713" s="163"/>
      <c r="G713" s="163"/>
      <c r="H713" s="163"/>
      <c r="I713" s="163"/>
      <c r="J713" s="192"/>
      <c r="K713" s="191"/>
      <c r="L713" s="191"/>
    </row>
    <row r="714" spans="1:12">
      <c r="A714" s="163"/>
      <c r="B714" s="163"/>
      <c r="C714" s="163"/>
      <c r="D714" s="163"/>
      <c r="E714" s="163"/>
      <c r="F714" s="163"/>
      <c r="G714" s="163"/>
      <c r="H714" s="163"/>
      <c r="I714" s="163"/>
      <c r="J714" s="192"/>
      <c r="K714" s="191"/>
      <c r="L714" s="191"/>
    </row>
    <row r="715" spans="1:12">
      <c r="A715" s="163"/>
      <c r="B715" s="163"/>
      <c r="C715" s="163"/>
      <c r="D715" s="163"/>
      <c r="E715" s="163"/>
      <c r="F715" s="163"/>
      <c r="G715" s="163"/>
      <c r="H715" s="163"/>
      <c r="I715" s="163"/>
      <c r="J715" s="192"/>
      <c r="K715" s="191"/>
      <c r="L715" s="191"/>
    </row>
    <row r="716" spans="1:12">
      <c r="A716" s="163"/>
      <c r="B716" s="163"/>
      <c r="C716" s="163"/>
      <c r="D716" s="163"/>
      <c r="E716" s="163"/>
      <c r="F716" s="163"/>
      <c r="G716" s="163"/>
      <c r="H716" s="163"/>
      <c r="I716" s="163"/>
      <c r="J716" s="192"/>
      <c r="K716" s="191"/>
      <c r="L716" s="191"/>
    </row>
    <row r="717" spans="1:12">
      <c r="A717" s="163"/>
      <c r="B717" s="163"/>
      <c r="C717" s="163"/>
      <c r="D717" s="163"/>
      <c r="E717" s="163"/>
      <c r="F717" s="163"/>
      <c r="G717" s="163"/>
      <c r="H717" s="163"/>
      <c r="I717" s="163"/>
      <c r="J717" s="192"/>
      <c r="K717" s="191"/>
      <c r="L717" s="191"/>
    </row>
    <row r="718" spans="1:12">
      <c r="A718" s="163"/>
      <c r="B718" s="163"/>
      <c r="C718" s="163"/>
      <c r="D718" s="163"/>
      <c r="E718" s="163"/>
      <c r="F718" s="163"/>
      <c r="G718" s="163"/>
      <c r="H718" s="163"/>
      <c r="I718" s="163"/>
      <c r="J718" s="192"/>
      <c r="K718" s="191"/>
      <c r="L718" s="191"/>
    </row>
    <row r="719" spans="1:12">
      <c r="A719" s="163"/>
      <c r="B719" s="163"/>
      <c r="C719" s="163"/>
      <c r="D719" s="163"/>
      <c r="E719" s="163"/>
      <c r="F719" s="163"/>
      <c r="G719" s="163"/>
      <c r="H719" s="163"/>
      <c r="I719" s="163"/>
      <c r="J719" s="192"/>
      <c r="K719" s="191"/>
      <c r="L719" s="191"/>
    </row>
    <row r="720" spans="1:12">
      <c r="A720" s="163"/>
      <c r="B720" s="163"/>
      <c r="C720" s="163"/>
      <c r="D720" s="163"/>
      <c r="E720" s="163"/>
      <c r="F720" s="163"/>
      <c r="G720" s="163"/>
      <c r="H720" s="163"/>
      <c r="I720" s="163"/>
      <c r="J720" s="192"/>
      <c r="K720" s="191"/>
      <c r="L720" s="191"/>
    </row>
    <row r="721" spans="1:12">
      <c r="A721" s="163"/>
      <c r="B721" s="163"/>
      <c r="C721" s="163"/>
      <c r="D721" s="163"/>
      <c r="E721" s="163"/>
      <c r="F721" s="163"/>
      <c r="G721" s="163"/>
      <c r="H721" s="163"/>
      <c r="I721" s="163"/>
      <c r="J721" s="192"/>
      <c r="K721" s="191"/>
      <c r="L721" s="191"/>
    </row>
    <row r="722" spans="1:12">
      <c r="A722" s="163"/>
      <c r="B722" s="163"/>
      <c r="C722" s="163"/>
      <c r="D722" s="163"/>
      <c r="E722" s="163"/>
      <c r="F722" s="163"/>
      <c r="G722" s="163"/>
      <c r="H722" s="163"/>
      <c r="I722" s="163"/>
      <c r="J722" s="192"/>
      <c r="K722" s="191"/>
      <c r="L722" s="191"/>
    </row>
    <row r="723" spans="1:12">
      <c r="A723" s="163"/>
      <c r="B723" s="163"/>
      <c r="C723" s="163"/>
      <c r="D723" s="163"/>
      <c r="E723" s="163"/>
      <c r="F723" s="163"/>
      <c r="G723" s="163"/>
      <c r="H723" s="163"/>
      <c r="I723" s="163"/>
      <c r="J723" s="192"/>
      <c r="K723" s="191"/>
      <c r="L723" s="191"/>
    </row>
    <row r="724" spans="1:12">
      <c r="A724" s="163"/>
      <c r="B724" s="163"/>
      <c r="C724" s="163"/>
      <c r="D724" s="163"/>
      <c r="E724" s="163"/>
      <c r="F724" s="163"/>
      <c r="G724" s="163"/>
      <c r="H724" s="163"/>
      <c r="I724" s="163"/>
      <c r="J724" s="192"/>
      <c r="K724" s="191"/>
      <c r="L724" s="191"/>
    </row>
    <row r="725" spans="1:12">
      <c r="A725" s="163"/>
      <c r="B725" s="163"/>
      <c r="C725" s="163"/>
      <c r="D725" s="163"/>
      <c r="E725" s="163"/>
      <c r="F725" s="163"/>
      <c r="G725" s="163"/>
      <c r="H725" s="163"/>
      <c r="I725" s="163"/>
      <c r="J725" s="192"/>
      <c r="K725" s="191"/>
      <c r="L725" s="191"/>
    </row>
    <row r="726" spans="1:12">
      <c r="A726" s="163"/>
      <c r="B726" s="163"/>
      <c r="C726" s="163"/>
      <c r="D726" s="163"/>
      <c r="E726" s="163"/>
      <c r="F726" s="163"/>
      <c r="G726" s="163"/>
      <c r="H726" s="163"/>
      <c r="I726" s="163"/>
      <c r="J726" s="192"/>
      <c r="K726" s="191"/>
      <c r="L726" s="191"/>
    </row>
    <row r="727" spans="1:12">
      <c r="A727" s="163"/>
      <c r="B727" s="163"/>
      <c r="C727" s="163"/>
      <c r="D727" s="163"/>
      <c r="E727" s="163"/>
      <c r="F727" s="163"/>
      <c r="G727" s="163"/>
      <c r="H727" s="163"/>
      <c r="I727" s="163"/>
      <c r="J727" s="192"/>
      <c r="K727" s="191"/>
      <c r="L727" s="191"/>
    </row>
    <row r="728" spans="1:12">
      <c r="A728" s="163"/>
      <c r="B728" s="163"/>
      <c r="C728" s="163"/>
      <c r="D728" s="163"/>
      <c r="E728" s="163"/>
      <c r="F728" s="163"/>
      <c r="G728" s="163"/>
      <c r="H728" s="163"/>
      <c r="I728" s="163"/>
      <c r="J728" s="192"/>
      <c r="K728" s="191"/>
      <c r="L728" s="191"/>
    </row>
    <row r="729" spans="1:12">
      <c r="A729" s="163"/>
      <c r="B729" s="163"/>
      <c r="C729" s="163"/>
      <c r="D729" s="163"/>
      <c r="E729" s="163"/>
      <c r="F729" s="163"/>
      <c r="G729" s="163"/>
      <c r="H729" s="163"/>
      <c r="I729" s="163"/>
      <c r="J729" s="192"/>
      <c r="K729" s="191"/>
      <c r="L729" s="191"/>
    </row>
    <row r="730" spans="1:12">
      <c r="A730" s="163"/>
      <c r="B730" s="163"/>
      <c r="C730" s="163"/>
      <c r="D730" s="163"/>
      <c r="E730" s="163"/>
      <c r="F730" s="163"/>
      <c r="G730" s="163"/>
      <c r="H730" s="163"/>
      <c r="I730" s="163"/>
      <c r="J730" s="192"/>
      <c r="K730" s="191"/>
      <c r="L730" s="191"/>
    </row>
    <row r="731" spans="1:12">
      <c r="A731" s="163"/>
      <c r="B731" s="163"/>
      <c r="C731" s="163"/>
      <c r="D731" s="163"/>
      <c r="E731" s="163"/>
      <c r="F731" s="163"/>
      <c r="G731" s="163"/>
      <c r="H731" s="163"/>
      <c r="I731" s="163"/>
      <c r="J731" s="192"/>
      <c r="K731" s="191"/>
      <c r="L731" s="191"/>
    </row>
    <row r="732" spans="1:12">
      <c r="A732" s="163"/>
      <c r="B732" s="163"/>
      <c r="C732" s="163"/>
      <c r="D732" s="163"/>
      <c r="E732" s="163"/>
      <c r="F732" s="163"/>
      <c r="G732" s="163"/>
      <c r="H732" s="163"/>
      <c r="I732" s="163"/>
      <c r="J732" s="192"/>
      <c r="K732" s="191"/>
      <c r="L732" s="191"/>
    </row>
    <row r="733" spans="1:12">
      <c r="A733" s="163"/>
      <c r="B733" s="163"/>
      <c r="C733" s="163"/>
      <c r="D733" s="163"/>
      <c r="E733" s="163"/>
      <c r="F733" s="163"/>
      <c r="G733" s="163"/>
      <c r="H733" s="163"/>
      <c r="I733" s="163"/>
      <c r="J733" s="192"/>
      <c r="K733" s="191"/>
      <c r="L733" s="191"/>
    </row>
    <row r="734" spans="1:12">
      <c r="A734" s="163"/>
      <c r="B734" s="163"/>
      <c r="C734" s="163"/>
      <c r="D734" s="163"/>
      <c r="E734" s="163"/>
      <c r="F734" s="163"/>
      <c r="G734" s="163"/>
      <c r="H734" s="163"/>
      <c r="I734" s="163"/>
      <c r="J734" s="192"/>
      <c r="K734" s="191"/>
      <c r="L734" s="191"/>
    </row>
    <row r="735" spans="1:12">
      <c r="A735" s="163"/>
      <c r="B735" s="163"/>
      <c r="C735" s="163"/>
      <c r="D735" s="163"/>
      <c r="E735" s="163"/>
      <c r="F735" s="163"/>
      <c r="G735" s="163"/>
      <c r="H735" s="163"/>
      <c r="I735" s="163"/>
      <c r="J735" s="192"/>
      <c r="K735" s="191"/>
      <c r="L735" s="191"/>
    </row>
    <row r="736" spans="1:12">
      <c r="A736" s="163"/>
      <c r="B736" s="163"/>
      <c r="C736" s="163"/>
      <c r="D736" s="163"/>
      <c r="E736" s="163"/>
      <c r="F736" s="163"/>
      <c r="G736" s="163"/>
      <c r="H736" s="163"/>
      <c r="I736" s="163"/>
      <c r="J736" s="192"/>
      <c r="K736" s="191"/>
      <c r="L736" s="191"/>
    </row>
    <row r="737" spans="1:12">
      <c r="A737" s="163"/>
      <c r="B737" s="163"/>
      <c r="C737" s="163"/>
      <c r="D737" s="163"/>
      <c r="E737" s="163"/>
      <c r="F737" s="163"/>
      <c r="G737" s="163"/>
      <c r="H737" s="163"/>
      <c r="I737" s="163"/>
      <c r="J737" s="192"/>
      <c r="K737" s="191"/>
      <c r="L737" s="191"/>
    </row>
    <row r="738" spans="1:12">
      <c r="A738" s="163"/>
      <c r="B738" s="163"/>
      <c r="C738" s="163"/>
      <c r="D738" s="163"/>
      <c r="E738" s="163"/>
      <c r="F738" s="163"/>
      <c r="G738" s="163"/>
      <c r="H738" s="163"/>
      <c r="I738" s="163"/>
      <c r="J738" s="192"/>
      <c r="K738" s="191"/>
      <c r="L738" s="191"/>
    </row>
    <row r="739" spans="1:12">
      <c r="A739" s="163"/>
      <c r="B739" s="163"/>
      <c r="C739" s="163"/>
      <c r="D739" s="163"/>
      <c r="E739" s="163"/>
      <c r="F739" s="163"/>
      <c r="G739" s="163"/>
      <c r="H739" s="163"/>
      <c r="I739" s="163"/>
      <c r="J739" s="192"/>
      <c r="K739" s="191"/>
      <c r="L739" s="191"/>
    </row>
    <row r="740" spans="1:12">
      <c r="A740" s="163"/>
      <c r="B740" s="163"/>
      <c r="C740" s="163"/>
      <c r="D740" s="163"/>
      <c r="E740" s="163"/>
      <c r="F740" s="163"/>
      <c r="G740" s="163"/>
      <c r="H740" s="163"/>
      <c r="I740" s="163"/>
      <c r="J740" s="192"/>
      <c r="K740" s="191"/>
      <c r="L740" s="191"/>
    </row>
    <row r="741" spans="1:12">
      <c r="A741" s="163"/>
      <c r="B741" s="163"/>
      <c r="C741" s="163"/>
      <c r="D741" s="163"/>
      <c r="E741" s="163"/>
      <c r="F741" s="163"/>
      <c r="G741" s="163"/>
      <c r="H741" s="163"/>
      <c r="I741" s="163"/>
      <c r="J741" s="192"/>
      <c r="K741" s="191"/>
      <c r="L741" s="191"/>
    </row>
    <row r="742" spans="1:12">
      <c r="A742" s="163"/>
      <c r="B742" s="163"/>
      <c r="C742" s="163"/>
      <c r="D742" s="163"/>
      <c r="E742" s="163"/>
      <c r="F742" s="163"/>
      <c r="G742" s="163"/>
      <c r="H742" s="163"/>
      <c r="I742" s="163"/>
      <c r="J742" s="192"/>
      <c r="K742" s="191"/>
      <c r="L742" s="191"/>
    </row>
    <row r="743" spans="1:12">
      <c r="A743" s="163"/>
      <c r="B743" s="163"/>
      <c r="C743" s="163"/>
      <c r="D743" s="163"/>
      <c r="E743" s="163"/>
      <c r="F743" s="163"/>
      <c r="G743" s="163"/>
      <c r="H743" s="163"/>
      <c r="I743" s="163"/>
      <c r="J743" s="192"/>
      <c r="K743" s="191"/>
      <c r="L743" s="191"/>
    </row>
    <row r="744" spans="1:12">
      <c r="A744" s="163"/>
      <c r="B744" s="163"/>
      <c r="C744" s="163"/>
      <c r="D744" s="163"/>
      <c r="E744" s="163"/>
      <c r="F744" s="163"/>
      <c r="G744" s="163"/>
      <c r="H744" s="163"/>
      <c r="I744" s="163"/>
      <c r="J744" s="192"/>
      <c r="K744" s="191"/>
      <c r="L744" s="191"/>
    </row>
    <row r="745" spans="1:12">
      <c r="A745" s="163"/>
      <c r="B745" s="163"/>
      <c r="C745" s="163"/>
      <c r="D745" s="163"/>
      <c r="E745" s="163"/>
      <c r="F745" s="163"/>
      <c r="G745" s="163"/>
      <c r="H745" s="163"/>
      <c r="I745" s="163"/>
      <c r="J745" s="192"/>
      <c r="K745" s="191"/>
      <c r="L745" s="191"/>
    </row>
    <row r="746" spans="1:12">
      <c r="A746" s="163"/>
      <c r="B746" s="163"/>
      <c r="C746" s="163"/>
      <c r="D746" s="163"/>
      <c r="E746" s="163"/>
      <c r="F746" s="163"/>
      <c r="G746" s="163"/>
      <c r="H746" s="163"/>
      <c r="I746" s="163"/>
      <c r="J746" s="192"/>
      <c r="K746" s="191"/>
      <c r="L746" s="191"/>
    </row>
    <row r="747" spans="1:12">
      <c r="A747" s="163"/>
      <c r="B747" s="163"/>
      <c r="C747" s="163"/>
      <c r="D747" s="163"/>
      <c r="E747" s="163"/>
      <c r="F747" s="163"/>
      <c r="G747" s="163"/>
      <c r="H747" s="163"/>
      <c r="I747" s="163"/>
      <c r="J747" s="192"/>
      <c r="K747" s="191"/>
      <c r="L747" s="191"/>
    </row>
    <row r="748" spans="1:12">
      <c r="A748" s="163"/>
      <c r="B748" s="163"/>
      <c r="C748" s="163"/>
      <c r="D748" s="163"/>
      <c r="E748" s="163"/>
      <c r="F748" s="163"/>
      <c r="G748" s="163"/>
      <c r="H748" s="163"/>
      <c r="I748" s="163"/>
      <c r="J748" s="192"/>
      <c r="K748" s="191"/>
      <c r="L748" s="191"/>
    </row>
    <row r="749" spans="1:12">
      <c r="A749" s="163"/>
      <c r="B749" s="163"/>
      <c r="C749" s="163"/>
      <c r="D749" s="163"/>
      <c r="E749" s="163"/>
      <c r="F749" s="163"/>
      <c r="G749" s="163"/>
      <c r="H749" s="163"/>
      <c r="I749" s="163"/>
      <c r="J749" s="192"/>
      <c r="K749" s="191"/>
      <c r="L749" s="191"/>
    </row>
    <row r="750" spans="1:12">
      <c r="A750" s="163"/>
      <c r="B750" s="163"/>
      <c r="C750" s="163"/>
      <c r="D750" s="163"/>
      <c r="E750" s="163"/>
      <c r="F750" s="163"/>
      <c r="G750" s="163"/>
      <c r="H750" s="163"/>
      <c r="I750" s="163"/>
      <c r="J750" s="192"/>
      <c r="K750" s="191"/>
      <c r="L750" s="191"/>
    </row>
    <row r="751" spans="1:12">
      <c r="A751" s="163"/>
      <c r="B751" s="163"/>
      <c r="C751" s="163"/>
      <c r="D751" s="163"/>
      <c r="E751" s="163"/>
      <c r="F751" s="163"/>
      <c r="G751" s="163"/>
      <c r="H751" s="163"/>
      <c r="I751" s="163"/>
      <c r="J751" s="192"/>
      <c r="K751" s="191"/>
      <c r="L751" s="191"/>
    </row>
    <row r="752" spans="1:12">
      <c r="A752" s="163"/>
      <c r="B752" s="163"/>
      <c r="C752" s="163"/>
      <c r="D752" s="163"/>
      <c r="E752" s="163"/>
      <c r="F752" s="163"/>
      <c r="G752" s="163"/>
      <c r="H752" s="163"/>
      <c r="I752" s="163"/>
      <c r="J752" s="192"/>
      <c r="K752" s="191"/>
      <c r="L752" s="191"/>
    </row>
    <row r="753" spans="1:12">
      <c r="A753" s="163"/>
      <c r="B753" s="163"/>
      <c r="C753" s="163"/>
      <c r="D753" s="163"/>
      <c r="E753" s="163"/>
      <c r="F753" s="163"/>
      <c r="G753" s="163"/>
      <c r="H753" s="163"/>
      <c r="I753" s="163"/>
      <c r="J753" s="192"/>
      <c r="K753" s="191"/>
      <c r="L753" s="191"/>
    </row>
    <row r="754" spans="1:12">
      <c r="A754" s="163"/>
      <c r="B754" s="163"/>
      <c r="C754" s="163"/>
      <c r="D754" s="163"/>
      <c r="E754" s="163"/>
      <c r="F754" s="163"/>
      <c r="G754" s="163"/>
      <c r="H754" s="163"/>
      <c r="I754" s="163"/>
      <c r="J754" s="192"/>
      <c r="K754" s="191"/>
      <c r="L754" s="191"/>
    </row>
    <row r="755" spans="1:12">
      <c r="A755" s="163"/>
      <c r="B755" s="163"/>
      <c r="C755" s="163"/>
      <c r="D755" s="163"/>
      <c r="E755" s="163"/>
      <c r="F755" s="163"/>
      <c r="G755" s="163"/>
      <c r="H755" s="163"/>
      <c r="I755" s="163"/>
      <c r="J755" s="192"/>
      <c r="K755" s="191"/>
      <c r="L755" s="191"/>
    </row>
    <row r="756" spans="1:12">
      <c r="A756" s="163"/>
      <c r="B756" s="163"/>
      <c r="C756" s="163"/>
      <c r="D756" s="163"/>
      <c r="E756" s="163"/>
      <c r="F756" s="163"/>
      <c r="G756" s="163"/>
      <c r="H756" s="163"/>
      <c r="I756" s="163"/>
      <c r="J756" s="192"/>
      <c r="K756" s="191"/>
      <c r="L756" s="191"/>
    </row>
    <row r="757" spans="1:12">
      <c r="A757" s="163"/>
      <c r="B757" s="163"/>
      <c r="C757" s="163"/>
      <c r="D757" s="163"/>
      <c r="E757" s="163"/>
      <c r="F757" s="163"/>
      <c r="G757" s="163"/>
      <c r="H757" s="163"/>
      <c r="I757" s="163"/>
      <c r="J757" s="192"/>
      <c r="K757" s="191"/>
      <c r="L757" s="191"/>
    </row>
    <row r="758" spans="1:12">
      <c r="A758" s="163"/>
      <c r="B758" s="163"/>
      <c r="C758" s="163"/>
      <c r="D758" s="163"/>
      <c r="E758" s="163"/>
      <c r="F758" s="163"/>
      <c r="G758" s="163"/>
      <c r="H758" s="163"/>
      <c r="I758" s="163"/>
      <c r="J758" s="192"/>
      <c r="K758" s="191"/>
      <c r="L758" s="191"/>
    </row>
    <row r="759" spans="1:12">
      <c r="A759" s="163"/>
      <c r="B759" s="163"/>
      <c r="C759" s="163"/>
      <c r="D759" s="163"/>
      <c r="E759" s="163"/>
      <c r="F759" s="163"/>
      <c r="G759" s="163"/>
      <c r="H759" s="163"/>
      <c r="I759" s="163"/>
      <c r="J759" s="192"/>
      <c r="K759" s="191"/>
      <c r="L759" s="191"/>
    </row>
    <row r="760" spans="1:12">
      <c r="A760" s="163"/>
      <c r="B760" s="163"/>
      <c r="C760" s="163"/>
      <c r="D760" s="163"/>
      <c r="E760" s="163"/>
      <c r="F760" s="163"/>
      <c r="G760" s="163"/>
      <c r="H760" s="163"/>
      <c r="I760" s="163"/>
      <c r="J760" s="192"/>
      <c r="K760" s="191"/>
      <c r="L760" s="191"/>
    </row>
    <row r="761" spans="1:12">
      <c r="A761" s="163"/>
      <c r="B761" s="163"/>
      <c r="C761" s="163"/>
      <c r="D761" s="163"/>
      <c r="E761" s="163"/>
      <c r="F761" s="163"/>
      <c r="G761" s="163"/>
      <c r="H761" s="163"/>
      <c r="I761" s="163"/>
      <c r="J761" s="192"/>
      <c r="K761" s="191"/>
      <c r="L761" s="191"/>
    </row>
    <row r="762" spans="1:12">
      <c r="A762" s="163"/>
      <c r="B762" s="163"/>
      <c r="C762" s="163"/>
      <c r="D762" s="163"/>
      <c r="E762" s="163"/>
      <c r="F762" s="163"/>
      <c r="G762" s="163"/>
      <c r="H762" s="163"/>
      <c r="I762" s="163"/>
      <c r="J762" s="192"/>
      <c r="K762" s="191"/>
      <c r="L762" s="191"/>
    </row>
    <row r="763" spans="1:12">
      <c r="A763" s="163"/>
      <c r="B763" s="163"/>
      <c r="C763" s="163"/>
      <c r="D763" s="163"/>
      <c r="E763" s="163"/>
      <c r="F763" s="163"/>
      <c r="G763" s="163"/>
      <c r="H763" s="163"/>
      <c r="I763" s="163"/>
      <c r="J763" s="192"/>
      <c r="K763" s="191"/>
      <c r="L763" s="191"/>
    </row>
    <row r="764" spans="1:12">
      <c r="A764" s="163"/>
      <c r="B764" s="163"/>
      <c r="C764" s="163"/>
      <c r="D764" s="163"/>
      <c r="E764" s="163"/>
      <c r="F764" s="163"/>
      <c r="G764" s="163"/>
      <c r="H764" s="163"/>
      <c r="I764" s="163"/>
      <c r="J764" s="192"/>
      <c r="K764" s="191"/>
      <c r="L764" s="191"/>
    </row>
    <row r="765" spans="1:12">
      <c r="A765" s="163"/>
      <c r="B765" s="163"/>
      <c r="C765" s="163"/>
      <c r="D765" s="163"/>
      <c r="E765" s="163"/>
      <c r="F765" s="163"/>
      <c r="G765" s="163"/>
      <c r="H765" s="163"/>
      <c r="I765" s="163"/>
      <c r="J765" s="192"/>
      <c r="K765" s="191"/>
      <c r="L765" s="191"/>
    </row>
    <row r="766" spans="1:12">
      <c r="A766" s="163"/>
      <c r="B766" s="163"/>
      <c r="C766" s="163"/>
      <c r="D766" s="163"/>
      <c r="E766" s="163"/>
      <c r="F766" s="163"/>
      <c r="G766" s="163"/>
      <c r="H766" s="163"/>
      <c r="I766" s="163"/>
      <c r="J766" s="192"/>
      <c r="K766" s="191"/>
      <c r="L766" s="191"/>
    </row>
    <row r="767" spans="1:12">
      <c r="A767" s="163"/>
      <c r="B767" s="163"/>
      <c r="C767" s="163"/>
      <c r="D767" s="163"/>
      <c r="E767" s="163"/>
      <c r="F767" s="163"/>
      <c r="G767" s="163"/>
      <c r="H767" s="163"/>
      <c r="I767" s="163"/>
      <c r="J767" s="192"/>
      <c r="K767" s="191"/>
      <c r="L767" s="191"/>
    </row>
    <row r="768" spans="1:12">
      <c r="A768" s="163"/>
      <c r="B768" s="163"/>
      <c r="C768" s="163"/>
      <c r="D768" s="163"/>
      <c r="E768" s="163"/>
      <c r="F768" s="163"/>
      <c r="G768" s="163"/>
      <c r="H768" s="163"/>
      <c r="I768" s="163"/>
      <c r="J768" s="192"/>
      <c r="K768" s="191"/>
      <c r="L768" s="191"/>
    </row>
    <row r="769" spans="1:12">
      <c r="A769" s="163"/>
      <c r="B769" s="163"/>
      <c r="C769" s="163"/>
      <c r="D769" s="163"/>
      <c r="E769" s="163"/>
      <c r="F769" s="163"/>
      <c r="G769" s="163"/>
      <c r="H769" s="163"/>
      <c r="I769" s="163"/>
      <c r="J769" s="192"/>
      <c r="K769" s="191"/>
      <c r="L769" s="191"/>
    </row>
    <row r="770" spans="1:12">
      <c r="A770" s="163"/>
      <c r="B770" s="163"/>
      <c r="C770" s="163"/>
      <c r="D770" s="163"/>
      <c r="E770" s="163"/>
      <c r="F770" s="163"/>
      <c r="G770" s="163"/>
      <c r="H770" s="163"/>
      <c r="I770" s="163"/>
      <c r="J770" s="192"/>
      <c r="K770" s="191"/>
      <c r="L770" s="191"/>
    </row>
    <row r="771" spans="1:12">
      <c r="A771" s="163"/>
      <c r="B771" s="163"/>
      <c r="C771" s="163"/>
      <c r="D771" s="163"/>
      <c r="E771" s="163"/>
      <c r="F771" s="163"/>
      <c r="G771" s="163"/>
      <c r="H771" s="163"/>
      <c r="I771" s="163"/>
      <c r="J771" s="192"/>
      <c r="K771" s="191"/>
      <c r="L771" s="191"/>
    </row>
    <row r="772" spans="1:12">
      <c r="A772" s="163"/>
      <c r="B772" s="163"/>
      <c r="C772" s="163"/>
      <c r="D772" s="163"/>
      <c r="E772" s="163"/>
      <c r="F772" s="163"/>
      <c r="G772" s="163"/>
      <c r="H772" s="163"/>
      <c r="I772" s="163"/>
      <c r="J772" s="192"/>
      <c r="K772" s="191"/>
      <c r="L772" s="191"/>
    </row>
    <row r="773" spans="1:12">
      <c r="A773" s="163"/>
      <c r="B773" s="163"/>
      <c r="C773" s="163"/>
      <c r="D773" s="163"/>
      <c r="E773" s="163"/>
      <c r="F773" s="163"/>
      <c r="G773" s="163"/>
      <c r="H773" s="163"/>
      <c r="I773" s="163"/>
      <c r="J773" s="192"/>
      <c r="K773" s="191"/>
      <c r="L773" s="191"/>
    </row>
    <row r="774" spans="1:12">
      <c r="A774" s="163"/>
      <c r="B774" s="163"/>
      <c r="C774" s="163"/>
      <c r="D774" s="163"/>
      <c r="E774" s="163"/>
      <c r="F774" s="163"/>
      <c r="G774" s="163"/>
      <c r="H774" s="163"/>
      <c r="I774" s="163"/>
      <c r="J774" s="192"/>
      <c r="K774" s="191"/>
      <c r="L774" s="191"/>
    </row>
    <row r="775" spans="1:12">
      <c r="A775" s="163"/>
      <c r="B775" s="163"/>
      <c r="C775" s="163"/>
      <c r="D775" s="163"/>
      <c r="E775" s="163"/>
      <c r="F775" s="163"/>
      <c r="G775" s="163"/>
      <c r="H775" s="163"/>
      <c r="I775" s="163"/>
      <c r="J775" s="192"/>
      <c r="K775" s="191"/>
      <c r="L775" s="191"/>
    </row>
    <row r="776" spans="1:12">
      <c r="A776" s="163"/>
      <c r="B776" s="163"/>
      <c r="C776" s="163"/>
      <c r="D776" s="163"/>
      <c r="E776" s="163"/>
      <c r="F776" s="163"/>
      <c r="G776" s="163"/>
      <c r="H776" s="163"/>
      <c r="I776" s="163"/>
      <c r="J776" s="192"/>
      <c r="K776" s="191"/>
      <c r="L776" s="191"/>
    </row>
    <row r="777" spans="1:12">
      <c r="A777" s="163"/>
      <c r="B777" s="163"/>
      <c r="C777" s="163"/>
      <c r="D777" s="163"/>
      <c r="E777" s="163"/>
      <c r="F777" s="163"/>
      <c r="G777" s="163"/>
      <c r="H777" s="163"/>
      <c r="I777" s="163"/>
      <c r="J777" s="192"/>
      <c r="K777" s="191"/>
      <c r="L777" s="191"/>
    </row>
    <row r="778" spans="1:12">
      <c r="A778" s="163"/>
      <c r="B778" s="163"/>
      <c r="C778" s="163"/>
      <c r="D778" s="163"/>
      <c r="E778" s="163"/>
      <c r="F778" s="163"/>
      <c r="G778" s="163"/>
      <c r="H778" s="163"/>
      <c r="I778" s="163"/>
      <c r="J778" s="192"/>
      <c r="K778" s="191"/>
      <c r="L778" s="191"/>
    </row>
    <row r="779" spans="1:12">
      <c r="A779" s="163"/>
      <c r="B779" s="163"/>
      <c r="C779" s="163"/>
      <c r="D779" s="163"/>
      <c r="E779" s="163"/>
      <c r="F779" s="163"/>
      <c r="G779" s="163"/>
      <c r="H779" s="163"/>
      <c r="I779" s="163"/>
      <c r="J779" s="192"/>
      <c r="K779" s="191"/>
      <c r="L779" s="191"/>
    </row>
    <row r="780" spans="1:12">
      <c r="A780" s="163"/>
      <c r="B780" s="163"/>
      <c r="C780" s="163"/>
      <c r="D780" s="163"/>
      <c r="E780" s="163"/>
      <c r="F780" s="163"/>
      <c r="G780" s="163"/>
      <c r="H780" s="163"/>
      <c r="I780" s="163"/>
      <c r="J780" s="192"/>
      <c r="K780" s="191"/>
      <c r="L780" s="191"/>
    </row>
    <row r="781" spans="1:12">
      <c r="A781" s="163"/>
      <c r="B781" s="163"/>
      <c r="C781" s="163"/>
      <c r="D781" s="163"/>
      <c r="E781" s="163"/>
      <c r="F781" s="163"/>
      <c r="G781" s="163"/>
      <c r="H781" s="163"/>
      <c r="I781" s="163"/>
      <c r="J781" s="192"/>
      <c r="K781" s="191"/>
      <c r="L781" s="191"/>
    </row>
    <row r="782" spans="1:12">
      <c r="A782" s="163"/>
      <c r="B782" s="163"/>
      <c r="C782" s="163"/>
      <c r="D782" s="163"/>
      <c r="E782" s="163"/>
      <c r="F782" s="163"/>
      <c r="G782" s="163"/>
      <c r="H782" s="163"/>
      <c r="I782" s="163"/>
      <c r="J782" s="192"/>
      <c r="K782" s="191"/>
      <c r="L782" s="191"/>
    </row>
    <row r="783" spans="1:12">
      <c r="A783" s="163"/>
      <c r="B783" s="163"/>
      <c r="C783" s="163"/>
      <c r="D783" s="163"/>
      <c r="E783" s="163"/>
      <c r="F783" s="163"/>
      <c r="G783" s="163"/>
      <c r="H783" s="163"/>
      <c r="I783" s="163"/>
      <c r="J783" s="192"/>
      <c r="K783" s="191"/>
      <c r="L783" s="191"/>
    </row>
    <row r="784" spans="1:12">
      <c r="A784" s="163"/>
      <c r="B784" s="163"/>
      <c r="C784" s="163"/>
      <c r="D784" s="163"/>
      <c r="E784" s="163"/>
      <c r="F784" s="163"/>
      <c r="G784" s="163"/>
      <c r="H784" s="163"/>
      <c r="I784" s="163"/>
      <c r="J784" s="192"/>
      <c r="K784" s="191"/>
      <c r="L784" s="191"/>
    </row>
    <row r="785" spans="1:12">
      <c r="A785" s="163"/>
      <c r="B785" s="163"/>
      <c r="C785" s="163"/>
      <c r="D785" s="163"/>
      <c r="E785" s="163"/>
      <c r="F785" s="163"/>
      <c r="G785" s="163"/>
      <c r="H785" s="163"/>
      <c r="I785" s="163"/>
      <c r="J785" s="192"/>
      <c r="K785" s="191"/>
      <c r="L785" s="191"/>
    </row>
    <row r="786" spans="1:12">
      <c r="A786" s="163"/>
      <c r="B786" s="163"/>
      <c r="C786" s="163"/>
      <c r="D786" s="163"/>
      <c r="E786" s="163"/>
      <c r="F786" s="163"/>
      <c r="G786" s="163"/>
      <c r="H786" s="163"/>
      <c r="I786" s="163"/>
      <c r="J786" s="192"/>
      <c r="K786" s="191"/>
      <c r="L786" s="191"/>
    </row>
    <row r="787" spans="1:12">
      <c r="A787" s="163"/>
      <c r="B787" s="163"/>
      <c r="C787" s="163"/>
      <c r="D787" s="163"/>
      <c r="E787" s="163"/>
      <c r="F787" s="163"/>
      <c r="G787" s="163"/>
      <c r="H787" s="163"/>
      <c r="I787" s="163"/>
      <c r="J787" s="192"/>
      <c r="K787" s="191"/>
      <c r="L787" s="191"/>
    </row>
    <row r="788" spans="1:12">
      <c r="A788" s="163"/>
      <c r="B788" s="163"/>
      <c r="C788" s="163"/>
      <c r="D788" s="163"/>
      <c r="E788" s="163"/>
      <c r="F788" s="163"/>
      <c r="G788" s="163"/>
      <c r="H788" s="163"/>
      <c r="I788" s="163"/>
      <c r="J788" s="192"/>
      <c r="K788" s="191"/>
      <c r="L788" s="191"/>
    </row>
    <row r="789" spans="1:12">
      <c r="A789" s="163"/>
      <c r="B789" s="163"/>
      <c r="C789" s="163"/>
      <c r="D789" s="163"/>
      <c r="E789" s="163"/>
      <c r="F789" s="163"/>
      <c r="G789" s="163"/>
      <c r="H789" s="163"/>
      <c r="I789" s="163"/>
      <c r="J789" s="192"/>
      <c r="K789" s="191"/>
      <c r="L789" s="191"/>
    </row>
    <row r="790" spans="1:12">
      <c r="A790" s="163"/>
      <c r="B790" s="163"/>
      <c r="C790" s="163"/>
      <c r="D790" s="163"/>
      <c r="E790" s="163"/>
      <c r="F790" s="163"/>
      <c r="G790" s="163"/>
      <c r="H790" s="163"/>
      <c r="I790" s="163"/>
      <c r="J790" s="192"/>
      <c r="K790" s="191"/>
      <c r="L790" s="191"/>
    </row>
    <row r="791" spans="1:12">
      <c r="A791" s="163"/>
      <c r="B791" s="163"/>
      <c r="C791" s="163"/>
      <c r="D791" s="163"/>
      <c r="E791" s="163"/>
      <c r="F791" s="163"/>
      <c r="G791" s="163"/>
      <c r="H791" s="163"/>
      <c r="I791" s="163"/>
      <c r="J791" s="192"/>
      <c r="K791" s="191"/>
      <c r="L791" s="191"/>
    </row>
    <row r="792" spans="1:12">
      <c r="A792" s="163"/>
      <c r="B792" s="163"/>
      <c r="C792" s="163"/>
      <c r="D792" s="163"/>
      <c r="E792" s="163"/>
      <c r="F792" s="163"/>
      <c r="G792" s="163"/>
      <c r="H792" s="163"/>
      <c r="I792" s="163"/>
      <c r="J792" s="192"/>
      <c r="K792" s="191"/>
      <c r="L792" s="191"/>
    </row>
    <row r="793" spans="1:12">
      <c r="A793" s="163"/>
      <c r="B793" s="163"/>
      <c r="C793" s="163"/>
      <c r="D793" s="163"/>
      <c r="E793" s="163"/>
      <c r="F793" s="163"/>
      <c r="G793" s="163"/>
      <c r="H793" s="163"/>
      <c r="I793" s="163"/>
      <c r="J793" s="192"/>
      <c r="K793" s="191"/>
      <c r="L793" s="191"/>
    </row>
    <row r="794" spans="1:12">
      <c r="A794" s="163"/>
      <c r="B794" s="163"/>
      <c r="C794" s="163"/>
      <c r="D794" s="163"/>
      <c r="E794" s="163"/>
      <c r="F794" s="163"/>
      <c r="G794" s="163"/>
      <c r="H794" s="163"/>
      <c r="I794" s="163"/>
      <c r="J794" s="192"/>
      <c r="K794" s="191"/>
      <c r="L794" s="191"/>
    </row>
    <row r="795" spans="1:12">
      <c r="A795" s="163"/>
      <c r="B795" s="163"/>
      <c r="C795" s="163"/>
      <c r="D795" s="163"/>
      <c r="E795" s="163"/>
      <c r="F795" s="163"/>
      <c r="G795" s="163"/>
      <c r="H795" s="163"/>
      <c r="I795" s="163"/>
      <c r="J795" s="192"/>
      <c r="K795" s="191"/>
      <c r="L795" s="191"/>
    </row>
    <row r="796" spans="1:12">
      <c r="A796" s="163"/>
      <c r="B796" s="163"/>
      <c r="C796" s="163"/>
      <c r="D796" s="163"/>
      <c r="E796" s="163"/>
      <c r="F796" s="163"/>
      <c r="G796" s="163"/>
      <c r="H796" s="163"/>
      <c r="I796" s="163"/>
      <c r="J796" s="192"/>
      <c r="K796" s="191"/>
      <c r="L796" s="191"/>
    </row>
    <row r="797" spans="1:12">
      <c r="A797" s="163"/>
      <c r="B797" s="163"/>
      <c r="C797" s="163"/>
      <c r="D797" s="163"/>
      <c r="E797" s="163"/>
      <c r="F797" s="163"/>
      <c r="G797" s="163"/>
      <c r="H797" s="163"/>
      <c r="I797" s="163"/>
      <c r="J797" s="192"/>
      <c r="K797" s="191"/>
      <c r="L797" s="191"/>
    </row>
    <row r="798" spans="1:12">
      <c r="A798" s="163"/>
      <c r="B798" s="163"/>
      <c r="C798" s="163"/>
      <c r="D798" s="163"/>
      <c r="E798" s="163"/>
      <c r="F798" s="163"/>
      <c r="G798" s="163"/>
      <c r="H798" s="163"/>
      <c r="I798" s="163"/>
      <c r="J798" s="192"/>
      <c r="K798" s="191"/>
      <c r="L798" s="191"/>
    </row>
    <row r="799" spans="1:12">
      <c r="A799" s="163"/>
      <c r="B799" s="163"/>
      <c r="C799" s="163"/>
      <c r="D799" s="163"/>
      <c r="E799" s="163"/>
      <c r="F799" s="163"/>
      <c r="G799" s="163"/>
      <c r="H799" s="163"/>
      <c r="I799" s="163"/>
      <c r="J799" s="192"/>
      <c r="K799" s="191"/>
      <c r="L799" s="191"/>
    </row>
    <row r="800" spans="1:12">
      <c r="A800" s="163"/>
      <c r="B800" s="163"/>
      <c r="C800" s="163"/>
      <c r="D800" s="163"/>
      <c r="E800" s="163"/>
      <c r="F800" s="163"/>
      <c r="G800" s="163"/>
      <c r="H800" s="163"/>
      <c r="I800" s="163"/>
      <c r="J800" s="192"/>
      <c r="K800" s="191"/>
      <c r="L800" s="191"/>
    </row>
    <row r="801" spans="1:12">
      <c r="A801" s="163"/>
      <c r="B801" s="163"/>
      <c r="C801" s="163"/>
      <c r="D801" s="163"/>
      <c r="E801" s="163"/>
      <c r="F801" s="163"/>
      <c r="G801" s="163"/>
      <c r="H801" s="163"/>
      <c r="I801" s="163"/>
      <c r="J801" s="192"/>
      <c r="K801" s="191"/>
      <c r="L801" s="191"/>
    </row>
    <row r="802" spans="1:12">
      <c r="A802" s="163"/>
      <c r="B802" s="163"/>
      <c r="C802" s="163"/>
      <c r="D802" s="163"/>
      <c r="E802" s="163"/>
      <c r="F802" s="163"/>
      <c r="G802" s="163"/>
      <c r="H802" s="163"/>
      <c r="I802" s="163"/>
      <c r="J802" s="192"/>
      <c r="K802" s="191"/>
      <c r="L802" s="191"/>
    </row>
    <row r="803" spans="1:12">
      <c r="A803" s="163"/>
      <c r="B803" s="163"/>
      <c r="C803" s="163"/>
      <c r="D803" s="163"/>
      <c r="E803" s="163"/>
      <c r="F803" s="163"/>
      <c r="G803" s="163"/>
      <c r="H803" s="163"/>
      <c r="I803" s="163"/>
      <c r="J803" s="192"/>
      <c r="K803" s="191"/>
      <c r="L803" s="191"/>
    </row>
    <row r="804" spans="1:12">
      <c r="A804" s="163"/>
      <c r="B804" s="163"/>
      <c r="C804" s="163"/>
      <c r="D804" s="163"/>
      <c r="E804" s="163"/>
      <c r="F804" s="163"/>
      <c r="G804" s="163"/>
      <c r="H804" s="163"/>
      <c r="I804" s="163"/>
      <c r="J804" s="192"/>
      <c r="K804" s="191"/>
      <c r="L804" s="191"/>
    </row>
    <row r="805" spans="1:12">
      <c r="A805" s="163"/>
      <c r="B805" s="163"/>
      <c r="C805" s="163"/>
      <c r="D805" s="163"/>
      <c r="E805" s="163"/>
      <c r="F805" s="163"/>
      <c r="G805" s="163"/>
      <c r="H805" s="163"/>
      <c r="I805" s="163"/>
      <c r="J805" s="192"/>
      <c r="K805" s="191"/>
      <c r="L805" s="191"/>
    </row>
    <row r="806" spans="1:12">
      <c r="A806" s="163"/>
      <c r="B806" s="163"/>
      <c r="C806" s="163"/>
      <c r="D806" s="163"/>
      <c r="E806" s="163"/>
      <c r="F806" s="163"/>
      <c r="G806" s="163"/>
      <c r="H806" s="163"/>
      <c r="I806" s="163"/>
      <c r="J806" s="192"/>
      <c r="K806" s="191"/>
      <c r="L806" s="191"/>
    </row>
    <row r="807" spans="1:12">
      <c r="A807" s="163"/>
      <c r="B807" s="163"/>
      <c r="C807" s="163"/>
      <c r="D807" s="163"/>
      <c r="E807" s="163"/>
      <c r="F807" s="163"/>
      <c r="G807" s="163"/>
      <c r="H807" s="163"/>
      <c r="I807" s="163"/>
      <c r="J807" s="192"/>
      <c r="K807" s="191"/>
      <c r="L807" s="191"/>
    </row>
    <row r="808" spans="1:12">
      <c r="A808" s="163"/>
      <c r="B808" s="163"/>
      <c r="C808" s="163"/>
      <c r="D808" s="163"/>
      <c r="E808" s="163"/>
      <c r="F808" s="163"/>
      <c r="G808" s="163"/>
      <c r="H808" s="163"/>
      <c r="I808" s="163"/>
      <c r="J808" s="192"/>
      <c r="K808" s="191"/>
      <c r="L808" s="191"/>
    </row>
    <row r="809" spans="1:12">
      <c r="A809" s="163"/>
      <c r="B809" s="163"/>
      <c r="C809" s="163"/>
      <c r="D809" s="163"/>
      <c r="E809" s="163"/>
      <c r="F809" s="163"/>
      <c r="G809" s="163"/>
      <c r="H809" s="163"/>
      <c r="I809" s="163"/>
      <c r="J809" s="192"/>
      <c r="K809" s="191"/>
      <c r="L809" s="191"/>
    </row>
    <row r="810" spans="1:12">
      <c r="A810" s="163"/>
      <c r="B810" s="163"/>
      <c r="C810" s="163"/>
      <c r="D810" s="163"/>
      <c r="E810" s="163"/>
      <c r="F810" s="163"/>
      <c r="G810" s="163"/>
      <c r="H810" s="163"/>
      <c r="I810" s="163"/>
      <c r="J810" s="192"/>
      <c r="K810" s="191"/>
      <c r="L810" s="191"/>
    </row>
    <row r="811" spans="1:12">
      <c r="A811" s="163"/>
      <c r="B811" s="163"/>
      <c r="C811" s="163"/>
      <c r="D811" s="163"/>
      <c r="E811" s="163"/>
      <c r="F811" s="163"/>
      <c r="G811" s="163"/>
      <c r="H811" s="163"/>
      <c r="I811" s="163"/>
      <c r="J811" s="192"/>
      <c r="K811" s="191"/>
      <c r="L811" s="191"/>
    </row>
    <row r="812" spans="1:12">
      <c r="A812" s="163"/>
      <c r="B812" s="163"/>
      <c r="C812" s="163"/>
      <c r="D812" s="163"/>
      <c r="E812" s="163"/>
      <c r="F812" s="163"/>
      <c r="G812" s="163"/>
      <c r="H812" s="163"/>
      <c r="I812" s="163"/>
      <c r="J812" s="192"/>
      <c r="K812" s="191"/>
      <c r="L812" s="191"/>
    </row>
    <row r="813" spans="1:12">
      <c r="A813" s="163"/>
      <c r="B813" s="163"/>
      <c r="C813" s="163"/>
      <c r="D813" s="163"/>
      <c r="E813" s="163"/>
      <c r="F813" s="163"/>
      <c r="G813" s="163"/>
      <c r="H813" s="163"/>
      <c r="I813" s="163"/>
      <c r="J813" s="192"/>
      <c r="K813" s="191"/>
      <c r="L813" s="191"/>
    </row>
    <row r="814" spans="1:12">
      <c r="A814" s="163"/>
      <c r="B814" s="163"/>
      <c r="C814" s="163"/>
      <c r="D814" s="163"/>
      <c r="E814" s="163"/>
      <c r="F814" s="163"/>
      <c r="G814" s="163"/>
      <c r="H814" s="163"/>
      <c r="I814" s="163"/>
      <c r="J814" s="192"/>
      <c r="K814" s="191"/>
      <c r="L814" s="191"/>
    </row>
    <row r="815" spans="1:12">
      <c r="A815" s="163"/>
      <c r="B815" s="163"/>
      <c r="C815" s="163"/>
      <c r="D815" s="163"/>
      <c r="E815" s="163"/>
      <c r="F815" s="163"/>
      <c r="G815" s="163"/>
      <c r="H815" s="163"/>
      <c r="I815" s="163"/>
      <c r="J815" s="192"/>
      <c r="K815" s="191"/>
      <c r="L815" s="191"/>
    </row>
    <row r="816" spans="1:12">
      <c r="A816" s="163"/>
      <c r="B816" s="163"/>
      <c r="C816" s="163"/>
      <c r="D816" s="163"/>
      <c r="E816" s="163"/>
      <c r="F816" s="163"/>
      <c r="G816" s="163"/>
      <c r="H816" s="163"/>
      <c r="I816" s="163"/>
      <c r="J816" s="192"/>
      <c r="K816" s="191"/>
      <c r="L816" s="191"/>
    </row>
    <row r="817" spans="1:12">
      <c r="A817" s="163"/>
      <c r="B817" s="163"/>
      <c r="C817" s="163"/>
      <c r="D817" s="163"/>
      <c r="E817" s="163"/>
      <c r="F817" s="163"/>
      <c r="G817" s="163"/>
      <c r="H817" s="163"/>
      <c r="I817" s="163"/>
      <c r="J817" s="192"/>
      <c r="K817" s="191"/>
      <c r="L817" s="191"/>
    </row>
    <row r="818" spans="1:12">
      <c r="A818" s="163"/>
      <c r="B818" s="163"/>
      <c r="C818" s="163"/>
      <c r="D818" s="163"/>
      <c r="E818" s="163"/>
      <c r="F818" s="163"/>
      <c r="G818" s="163"/>
      <c r="H818" s="163"/>
      <c r="I818" s="163"/>
      <c r="J818" s="192"/>
      <c r="K818" s="191"/>
      <c r="L818" s="191"/>
    </row>
    <row r="819" spans="1:12">
      <c r="A819" s="163"/>
      <c r="B819" s="163"/>
      <c r="C819" s="163"/>
      <c r="D819" s="163"/>
      <c r="E819" s="163"/>
      <c r="F819" s="163"/>
      <c r="G819" s="163"/>
      <c r="H819" s="163"/>
      <c r="I819" s="163"/>
      <c r="J819" s="192"/>
      <c r="K819" s="191"/>
      <c r="L819" s="191"/>
    </row>
    <row r="820" spans="1:12">
      <c r="A820" s="163"/>
      <c r="B820" s="163"/>
      <c r="C820" s="163"/>
      <c r="D820" s="163"/>
      <c r="E820" s="163"/>
      <c r="F820" s="163"/>
      <c r="G820" s="163"/>
      <c r="H820" s="163"/>
      <c r="I820" s="163"/>
      <c r="J820" s="192"/>
      <c r="K820" s="191"/>
      <c r="L820" s="191"/>
    </row>
    <row r="821" spans="1:12">
      <c r="A821" s="163"/>
      <c r="B821" s="163"/>
      <c r="C821" s="163"/>
      <c r="D821" s="163"/>
      <c r="E821" s="163"/>
      <c r="F821" s="163"/>
      <c r="G821" s="163"/>
      <c r="H821" s="163"/>
      <c r="I821" s="163"/>
      <c r="J821" s="192"/>
      <c r="K821" s="191"/>
      <c r="L821" s="191"/>
    </row>
    <row r="822" spans="1:12">
      <c r="A822" s="163"/>
      <c r="B822" s="163"/>
      <c r="C822" s="163"/>
      <c r="D822" s="163"/>
      <c r="E822" s="163"/>
      <c r="F822" s="163"/>
      <c r="G822" s="163"/>
      <c r="H822" s="163"/>
      <c r="I822" s="163"/>
      <c r="J822" s="192"/>
      <c r="K822" s="191"/>
      <c r="L822" s="191"/>
    </row>
    <row r="823" spans="1:12">
      <c r="A823" s="163"/>
      <c r="B823" s="163"/>
      <c r="C823" s="163"/>
      <c r="D823" s="163"/>
      <c r="E823" s="163"/>
      <c r="F823" s="163"/>
      <c r="G823" s="163"/>
      <c r="H823" s="163"/>
      <c r="I823" s="163"/>
      <c r="J823" s="192"/>
      <c r="K823" s="191"/>
      <c r="L823" s="191"/>
    </row>
    <row r="824" spans="1:12">
      <c r="A824" s="163"/>
      <c r="B824" s="163"/>
      <c r="C824" s="163"/>
      <c r="D824" s="163"/>
      <c r="E824" s="163"/>
      <c r="F824" s="163"/>
      <c r="G824" s="163"/>
      <c r="H824" s="163"/>
      <c r="I824" s="163"/>
      <c r="J824" s="192"/>
      <c r="K824" s="191"/>
      <c r="L824" s="191"/>
    </row>
    <row r="825" spans="1:12">
      <c r="A825" s="163"/>
      <c r="B825" s="163"/>
      <c r="C825" s="163"/>
      <c r="D825" s="163"/>
      <c r="E825" s="163"/>
      <c r="F825" s="163"/>
      <c r="G825" s="163"/>
      <c r="H825" s="163"/>
      <c r="I825" s="163"/>
      <c r="J825" s="192"/>
      <c r="K825" s="191"/>
      <c r="L825" s="191"/>
    </row>
    <row r="826" spans="1:12">
      <c r="A826" s="163"/>
      <c r="B826" s="163"/>
      <c r="C826" s="163"/>
      <c r="D826" s="163"/>
      <c r="E826" s="163"/>
      <c r="F826" s="163"/>
      <c r="G826" s="163"/>
      <c r="H826" s="163"/>
      <c r="I826" s="163"/>
      <c r="J826" s="192"/>
      <c r="K826" s="191"/>
      <c r="L826" s="191"/>
    </row>
    <row r="827" spans="1:12">
      <c r="A827" s="163"/>
      <c r="B827" s="163"/>
      <c r="C827" s="163"/>
      <c r="D827" s="163"/>
      <c r="E827" s="163"/>
      <c r="F827" s="163"/>
      <c r="G827" s="163"/>
      <c r="H827" s="163"/>
      <c r="I827" s="163"/>
      <c r="J827" s="192"/>
      <c r="K827" s="191"/>
      <c r="L827" s="191"/>
    </row>
    <row r="828" spans="1:12">
      <c r="A828" s="163"/>
      <c r="B828" s="163"/>
      <c r="C828" s="163"/>
      <c r="D828" s="163"/>
      <c r="E828" s="163"/>
      <c r="F828" s="163"/>
      <c r="G828" s="163"/>
      <c r="H828" s="163"/>
      <c r="I828" s="163"/>
      <c r="J828" s="192"/>
      <c r="K828" s="191"/>
      <c r="L828" s="191"/>
    </row>
    <row r="829" spans="1:12">
      <c r="A829" s="163"/>
      <c r="B829" s="163"/>
      <c r="C829" s="163"/>
      <c r="D829" s="163"/>
      <c r="E829" s="163"/>
      <c r="F829" s="163"/>
      <c r="G829" s="163"/>
      <c r="H829" s="163"/>
      <c r="I829" s="163"/>
      <c r="J829" s="192"/>
      <c r="K829" s="191"/>
      <c r="L829" s="191"/>
    </row>
    <row r="830" spans="1:12">
      <c r="A830" s="163"/>
      <c r="B830" s="163"/>
      <c r="C830" s="163"/>
      <c r="D830" s="163"/>
      <c r="E830" s="163"/>
      <c r="F830" s="163"/>
      <c r="G830" s="163"/>
      <c r="H830" s="163"/>
      <c r="I830" s="163"/>
      <c r="J830" s="192"/>
      <c r="K830" s="191"/>
      <c r="L830" s="191"/>
    </row>
    <row r="831" spans="1:12">
      <c r="A831" s="163"/>
      <c r="B831" s="163"/>
      <c r="C831" s="163"/>
      <c r="D831" s="163"/>
      <c r="E831" s="163"/>
      <c r="F831" s="163"/>
      <c r="G831" s="163"/>
      <c r="H831" s="163"/>
      <c r="I831" s="163"/>
      <c r="J831" s="192"/>
      <c r="K831" s="191"/>
      <c r="L831" s="191"/>
    </row>
    <row r="832" spans="1:12">
      <c r="A832" s="163"/>
      <c r="B832" s="163"/>
      <c r="C832" s="163"/>
      <c r="D832" s="163"/>
      <c r="E832" s="163"/>
      <c r="F832" s="163"/>
      <c r="G832" s="163"/>
      <c r="H832" s="163"/>
      <c r="I832" s="163"/>
      <c r="J832" s="192"/>
      <c r="K832" s="191"/>
      <c r="L832" s="191"/>
    </row>
    <row r="833" spans="1:12">
      <c r="A833" s="163"/>
      <c r="B833" s="163"/>
      <c r="C833" s="163"/>
      <c r="D833" s="163"/>
      <c r="E833" s="163"/>
      <c r="F833" s="163"/>
      <c r="G833" s="163"/>
      <c r="H833" s="163"/>
      <c r="I833" s="163"/>
      <c r="J833" s="192"/>
      <c r="K833" s="191"/>
      <c r="L833" s="191"/>
    </row>
    <row r="834" spans="1:12">
      <c r="A834" s="163"/>
      <c r="B834" s="163"/>
      <c r="C834" s="163"/>
      <c r="D834" s="163"/>
      <c r="E834" s="163"/>
      <c r="F834" s="163"/>
      <c r="G834" s="163"/>
      <c r="H834" s="163"/>
      <c r="I834" s="163"/>
      <c r="J834" s="192"/>
      <c r="K834" s="191"/>
      <c r="L834" s="191"/>
    </row>
    <row r="835" spans="1:12">
      <c r="A835" s="163"/>
      <c r="B835" s="163"/>
      <c r="C835" s="163"/>
      <c r="D835" s="163"/>
      <c r="E835" s="163"/>
      <c r="F835" s="163"/>
      <c r="G835" s="163"/>
      <c r="H835" s="163"/>
      <c r="I835" s="163"/>
      <c r="J835" s="192"/>
      <c r="K835" s="191"/>
      <c r="L835" s="191"/>
    </row>
    <row r="836" spans="1:12">
      <c r="A836" s="163"/>
      <c r="B836" s="163"/>
      <c r="C836" s="163"/>
      <c r="D836" s="163"/>
      <c r="E836" s="163"/>
      <c r="F836" s="163"/>
      <c r="G836" s="163"/>
      <c r="H836" s="163"/>
      <c r="I836" s="163"/>
      <c r="J836" s="192"/>
      <c r="K836" s="191"/>
      <c r="L836" s="191"/>
    </row>
    <row r="837" spans="1:12">
      <c r="A837" s="163"/>
      <c r="B837" s="163"/>
      <c r="C837" s="163"/>
      <c r="D837" s="163"/>
      <c r="E837" s="163"/>
      <c r="F837" s="163"/>
      <c r="G837" s="163"/>
      <c r="H837" s="163"/>
      <c r="I837" s="163"/>
      <c r="J837" s="192"/>
      <c r="K837" s="191"/>
      <c r="L837" s="191"/>
    </row>
    <row r="838" spans="1:12">
      <c r="A838" s="163"/>
      <c r="B838" s="163"/>
      <c r="C838" s="163"/>
      <c r="D838" s="163"/>
      <c r="E838" s="163"/>
      <c r="F838" s="163"/>
      <c r="G838" s="163"/>
      <c r="H838" s="163"/>
      <c r="I838" s="163"/>
      <c r="J838" s="192"/>
      <c r="K838" s="191"/>
      <c r="L838" s="191"/>
    </row>
    <row r="839" spans="1:12">
      <c r="A839" s="163"/>
      <c r="B839" s="163"/>
      <c r="C839" s="163"/>
      <c r="D839" s="163"/>
      <c r="E839" s="163"/>
      <c r="F839" s="163"/>
      <c r="G839" s="163"/>
      <c r="H839" s="163"/>
      <c r="I839" s="163"/>
      <c r="J839" s="192"/>
      <c r="K839" s="191"/>
      <c r="L839" s="191"/>
    </row>
    <row r="840" spans="1:12">
      <c r="A840" s="163"/>
      <c r="B840" s="163"/>
      <c r="C840" s="163"/>
      <c r="D840" s="163"/>
      <c r="E840" s="163"/>
      <c r="F840" s="163"/>
      <c r="G840" s="163"/>
      <c r="H840" s="163"/>
      <c r="I840" s="163"/>
      <c r="J840" s="192"/>
      <c r="K840" s="191"/>
      <c r="L840" s="191"/>
    </row>
    <row r="841" spans="1:12">
      <c r="A841" s="163"/>
      <c r="B841" s="163"/>
      <c r="C841" s="163"/>
      <c r="D841" s="163"/>
      <c r="E841" s="163"/>
      <c r="F841" s="163"/>
      <c r="G841" s="163"/>
      <c r="H841" s="163"/>
      <c r="I841" s="163"/>
      <c r="J841" s="192"/>
      <c r="K841" s="191"/>
      <c r="L841" s="191"/>
    </row>
    <row r="842" spans="1:12">
      <c r="A842" s="163"/>
      <c r="B842" s="163"/>
      <c r="C842" s="163"/>
      <c r="D842" s="163"/>
      <c r="E842" s="163"/>
      <c r="F842" s="163"/>
      <c r="G842" s="163"/>
      <c r="H842" s="163"/>
      <c r="I842" s="163"/>
      <c r="J842" s="192"/>
      <c r="K842" s="191"/>
      <c r="L842" s="191"/>
    </row>
    <row r="843" spans="1:12">
      <c r="A843" s="163"/>
      <c r="B843" s="163"/>
      <c r="C843" s="163"/>
      <c r="D843" s="163"/>
      <c r="E843" s="163"/>
      <c r="F843" s="163"/>
      <c r="G843" s="163"/>
      <c r="H843" s="163"/>
      <c r="I843" s="163"/>
      <c r="J843" s="192"/>
      <c r="K843" s="191"/>
      <c r="L843" s="191"/>
    </row>
    <row r="844" spans="1:12">
      <c r="A844" s="163"/>
      <c r="B844" s="163"/>
      <c r="C844" s="163"/>
      <c r="D844" s="163"/>
      <c r="E844" s="163"/>
      <c r="F844" s="163"/>
      <c r="G844" s="163"/>
      <c r="H844" s="163"/>
      <c r="I844" s="163"/>
      <c r="J844" s="192"/>
      <c r="K844" s="191"/>
      <c r="L844" s="191"/>
    </row>
    <row r="845" spans="1:12">
      <c r="A845" s="163"/>
      <c r="B845" s="163"/>
      <c r="C845" s="163"/>
      <c r="D845" s="163"/>
      <c r="E845" s="163"/>
      <c r="F845" s="163"/>
      <c r="G845" s="163"/>
      <c r="H845" s="163"/>
      <c r="I845" s="163"/>
      <c r="J845" s="192"/>
      <c r="K845" s="191"/>
      <c r="L845" s="191"/>
    </row>
    <row r="846" spans="1:12">
      <c r="A846" s="163"/>
      <c r="B846" s="163"/>
      <c r="C846" s="163"/>
      <c r="D846" s="163"/>
      <c r="E846" s="163"/>
      <c r="F846" s="163"/>
      <c r="G846" s="163"/>
      <c r="H846" s="163"/>
      <c r="I846" s="163"/>
      <c r="J846" s="192"/>
      <c r="K846" s="191"/>
      <c r="L846" s="191"/>
    </row>
    <row r="847" spans="1:12">
      <c r="A847" s="163"/>
      <c r="B847" s="163"/>
      <c r="C847" s="163"/>
      <c r="D847" s="163"/>
      <c r="E847" s="163"/>
      <c r="F847" s="163"/>
      <c r="G847" s="163"/>
      <c r="H847" s="163"/>
      <c r="I847" s="163"/>
      <c r="J847" s="192"/>
      <c r="K847" s="191"/>
      <c r="L847" s="191"/>
    </row>
    <row r="848" spans="1:12">
      <c r="A848" s="163"/>
      <c r="B848" s="163"/>
      <c r="C848" s="163"/>
      <c r="D848" s="163"/>
      <c r="E848" s="163"/>
      <c r="F848" s="163"/>
      <c r="G848" s="163"/>
      <c r="H848" s="163"/>
      <c r="I848" s="163"/>
      <c r="J848" s="192"/>
      <c r="K848" s="191"/>
      <c r="L848" s="191"/>
    </row>
    <row r="849" spans="1:12">
      <c r="A849" s="163"/>
      <c r="B849" s="163"/>
      <c r="C849" s="163"/>
      <c r="D849" s="163"/>
      <c r="E849" s="163"/>
      <c r="F849" s="163"/>
      <c r="G849" s="163"/>
      <c r="H849" s="163"/>
      <c r="I849" s="163"/>
      <c r="J849" s="192"/>
      <c r="K849" s="191"/>
      <c r="L849" s="191"/>
    </row>
    <row r="850" spans="1:12">
      <c r="A850" s="163"/>
      <c r="B850" s="163"/>
      <c r="C850" s="163"/>
      <c r="D850" s="163"/>
      <c r="E850" s="163"/>
      <c r="F850" s="163"/>
      <c r="G850" s="163"/>
      <c r="H850" s="163"/>
      <c r="I850" s="163"/>
      <c r="J850" s="192"/>
      <c r="K850" s="191"/>
      <c r="L850" s="191"/>
    </row>
    <row r="851" spans="1:12">
      <c r="A851" s="163"/>
      <c r="B851" s="163"/>
      <c r="C851" s="163"/>
      <c r="D851" s="163"/>
      <c r="E851" s="163"/>
      <c r="F851" s="163"/>
      <c r="G851" s="163"/>
      <c r="H851" s="163"/>
      <c r="I851" s="163"/>
      <c r="J851" s="192"/>
      <c r="K851" s="191"/>
      <c r="L851" s="191"/>
    </row>
    <row r="852" spans="1:12">
      <c r="A852" s="163"/>
      <c r="B852" s="163"/>
      <c r="C852" s="163"/>
      <c r="D852" s="163"/>
      <c r="E852" s="163"/>
      <c r="F852" s="163"/>
      <c r="G852" s="163"/>
      <c r="H852" s="163"/>
      <c r="I852" s="163"/>
      <c r="J852" s="192"/>
      <c r="K852" s="191"/>
      <c r="L852" s="191"/>
    </row>
    <row r="853" spans="1:12">
      <c r="A853" s="163"/>
      <c r="B853" s="163"/>
      <c r="C853" s="163"/>
      <c r="D853" s="163"/>
      <c r="E853" s="163"/>
      <c r="F853" s="163"/>
      <c r="G853" s="163"/>
      <c r="H853" s="163"/>
      <c r="I853" s="163"/>
      <c r="J853" s="192"/>
      <c r="K853" s="191"/>
      <c r="L853" s="191"/>
    </row>
    <row r="854" spans="1:12">
      <c r="A854" s="163"/>
      <c r="B854" s="163"/>
      <c r="C854" s="163"/>
      <c r="D854" s="163"/>
      <c r="E854" s="163"/>
      <c r="F854" s="163"/>
      <c r="G854" s="163"/>
      <c r="H854" s="163"/>
      <c r="I854" s="163"/>
      <c r="J854" s="192"/>
      <c r="K854" s="191"/>
      <c r="L854" s="191"/>
    </row>
    <row r="855" spans="1:12">
      <c r="A855" s="163"/>
      <c r="B855" s="163"/>
      <c r="C855" s="163"/>
      <c r="D855" s="163"/>
      <c r="E855" s="163"/>
      <c r="F855" s="163"/>
      <c r="G855" s="163"/>
      <c r="H855" s="163"/>
      <c r="I855" s="163"/>
      <c r="J855" s="192"/>
      <c r="K855" s="191"/>
      <c r="L855" s="191"/>
    </row>
    <row r="856" spans="1:12">
      <c r="A856" s="163"/>
      <c r="B856" s="163"/>
      <c r="C856" s="163"/>
      <c r="D856" s="163"/>
      <c r="E856" s="163"/>
      <c r="F856" s="163"/>
      <c r="G856" s="163"/>
      <c r="H856" s="163"/>
      <c r="I856" s="163"/>
      <c r="J856" s="192"/>
      <c r="K856" s="191"/>
      <c r="L856" s="191"/>
    </row>
    <row r="857" spans="1:12">
      <c r="A857" s="163"/>
      <c r="B857" s="163"/>
      <c r="C857" s="163"/>
      <c r="D857" s="163"/>
      <c r="E857" s="163"/>
      <c r="F857" s="163"/>
      <c r="G857" s="163"/>
      <c r="H857" s="163"/>
      <c r="I857" s="163"/>
      <c r="J857" s="192"/>
      <c r="K857" s="191"/>
      <c r="L857" s="191"/>
    </row>
    <row r="858" spans="1:12">
      <c r="A858" s="163"/>
      <c r="B858" s="163"/>
      <c r="C858" s="163"/>
      <c r="D858" s="163"/>
      <c r="E858" s="163"/>
      <c r="F858" s="163"/>
      <c r="G858" s="163"/>
      <c r="H858" s="163"/>
      <c r="I858" s="163"/>
      <c r="J858" s="192"/>
      <c r="K858" s="191"/>
      <c r="L858" s="191"/>
    </row>
    <row r="859" spans="1:12">
      <c r="A859" s="163"/>
      <c r="B859" s="163"/>
      <c r="C859" s="163"/>
      <c r="D859" s="163"/>
      <c r="E859" s="163"/>
      <c r="F859" s="163"/>
      <c r="G859" s="163"/>
      <c r="H859" s="163"/>
      <c r="I859" s="163"/>
      <c r="J859" s="192"/>
      <c r="K859" s="191"/>
      <c r="L859" s="191"/>
    </row>
    <row r="860" spans="1:12">
      <c r="A860" s="163"/>
      <c r="B860" s="163"/>
      <c r="C860" s="163"/>
      <c r="D860" s="163"/>
      <c r="E860" s="163"/>
      <c r="F860" s="163"/>
      <c r="G860" s="163"/>
      <c r="H860" s="163"/>
      <c r="I860" s="163"/>
      <c r="J860" s="192"/>
      <c r="K860" s="191"/>
      <c r="L860" s="191"/>
    </row>
    <row r="861" spans="1:12">
      <c r="A861" s="163"/>
      <c r="B861" s="163"/>
      <c r="C861" s="163"/>
      <c r="D861" s="163"/>
      <c r="E861" s="163"/>
      <c r="F861" s="163"/>
      <c r="G861" s="163"/>
      <c r="H861" s="163"/>
      <c r="I861" s="163"/>
      <c r="J861" s="192"/>
      <c r="K861" s="191"/>
      <c r="L861" s="191"/>
    </row>
    <row r="862" spans="1:12">
      <c r="A862" s="163"/>
      <c r="B862" s="163"/>
      <c r="C862" s="163"/>
      <c r="D862" s="163"/>
      <c r="E862" s="163"/>
      <c r="F862" s="163"/>
      <c r="G862" s="163"/>
      <c r="H862" s="163"/>
      <c r="I862" s="163"/>
      <c r="J862" s="192"/>
      <c r="K862" s="191"/>
      <c r="L862" s="191"/>
    </row>
    <row r="863" spans="1:12">
      <c r="A863" s="163"/>
      <c r="B863" s="163"/>
      <c r="C863" s="163"/>
      <c r="D863" s="163"/>
      <c r="E863" s="163"/>
      <c r="F863" s="163"/>
      <c r="G863" s="163"/>
      <c r="H863" s="163"/>
      <c r="I863" s="163"/>
      <c r="J863" s="192"/>
      <c r="K863" s="191"/>
      <c r="L863" s="191"/>
    </row>
    <row r="864" spans="1:12">
      <c r="A864" s="163"/>
      <c r="B864" s="163"/>
      <c r="C864" s="163"/>
      <c r="D864" s="163"/>
      <c r="E864" s="163"/>
      <c r="F864" s="163"/>
      <c r="G864" s="163"/>
      <c r="H864" s="163"/>
      <c r="I864" s="163"/>
      <c r="J864" s="192"/>
      <c r="K864" s="191"/>
      <c r="L864" s="191"/>
    </row>
    <row r="865" spans="1:12">
      <c r="A865" s="163"/>
      <c r="B865" s="163"/>
      <c r="C865" s="163"/>
      <c r="D865" s="163"/>
      <c r="E865" s="163"/>
      <c r="F865" s="163"/>
      <c r="G865" s="163"/>
      <c r="H865" s="163"/>
      <c r="I865" s="163"/>
      <c r="J865" s="192"/>
      <c r="K865" s="191"/>
      <c r="L865" s="191"/>
    </row>
    <row r="866" spans="1:12">
      <c r="A866" s="163"/>
      <c r="B866" s="163"/>
      <c r="C866" s="163"/>
      <c r="D866" s="163"/>
      <c r="E866" s="163"/>
      <c r="F866" s="163"/>
      <c r="G866" s="163"/>
      <c r="H866" s="163"/>
      <c r="I866" s="163"/>
      <c r="J866" s="192"/>
      <c r="K866" s="191"/>
      <c r="L866" s="191"/>
    </row>
    <row r="867" spans="1:12">
      <c r="A867" s="163"/>
      <c r="B867" s="163"/>
      <c r="C867" s="163"/>
      <c r="D867" s="163"/>
      <c r="E867" s="163"/>
      <c r="F867" s="163"/>
      <c r="G867" s="163"/>
      <c r="H867" s="163"/>
      <c r="I867" s="163"/>
      <c r="J867" s="192"/>
      <c r="K867" s="191"/>
      <c r="L867" s="191"/>
    </row>
    <row r="868" spans="1:12">
      <c r="A868" s="163"/>
      <c r="B868" s="163"/>
      <c r="C868" s="163"/>
      <c r="D868" s="163"/>
      <c r="E868" s="163"/>
      <c r="F868" s="163"/>
      <c r="G868" s="163"/>
      <c r="H868" s="163"/>
      <c r="I868" s="163"/>
      <c r="J868" s="192"/>
      <c r="K868" s="191"/>
      <c r="L868" s="191"/>
    </row>
    <row r="869" spans="1:12">
      <c r="A869" s="163"/>
      <c r="B869" s="163"/>
      <c r="C869" s="163"/>
      <c r="D869" s="163"/>
      <c r="E869" s="163"/>
      <c r="F869" s="163"/>
      <c r="G869" s="163"/>
      <c r="H869" s="163"/>
      <c r="I869" s="163"/>
      <c r="J869" s="192"/>
      <c r="K869" s="191"/>
      <c r="L869" s="191"/>
    </row>
    <row r="870" spans="1:12">
      <c r="A870" s="163"/>
      <c r="B870" s="163"/>
      <c r="C870" s="163"/>
      <c r="D870" s="163"/>
      <c r="E870" s="163"/>
      <c r="F870" s="163"/>
      <c r="G870" s="163"/>
      <c r="H870" s="163"/>
      <c r="I870" s="163"/>
      <c r="J870" s="192"/>
      <c r="K870" s="191"/>
      <c r="L870" s="191"/>
    </row>
    <row r="871" spans="1:12">
      <c r="A871" s="163"/>
      <c r="B871" s="163"/>
      <c r="C871" s="163"/>
      <c r="D871" s="163"/>
      <c r="E871" s="163"/>
      <c r="F871" s="163"/>
      <c r="G871" s="163"/>
      <c r="H871" s="163"/>
      <c r="I871" s="163"/>
      <c r="J871" s="192"/>
      <c r="K871" s="191"/>
      <c r="L871" s="191"/>
    </row>
    <row r="872" spans="1:12">
      <c r="A872" s="163"/>
      <c r="B872" s="163"/>
      <c r="C872" s="163"/>
      <c r="D872" s="163"/>
      <c r="E872" s="163"/>
      <c r="F872" s="163"/>
      <c r="G872" s="163"/>
      <c r="H872" s="163"/>
      <c r="I872" s="163"/>
      <c r="J872" s="192"/>
      <c r="K872" s="191"/>
      <c r="L872" s="191"/>
    </row>
    <row r="873" spans="1:12">
      <c r="A873" s="163"/>
      <c r="B873" s="163"/>
      <c r="C873" s="163"/>
      <c r="D873" s="163"/>
      <c r="E873" s="163"/>
      <c r="F873" s="163"/>
      <c r="G873" s="163"/>
      <c r="H873" s="163"/>
      <c r="I873" s="163"/>
      <c r="J873" s="192"/>
      <c r="K873" s="191"/>
      <c r="L873" s="191"/>
    </row>
    <row r="874" spans="1:12">
      <c r="A874" s="163"/>
      <c r="B874" s="163"/>
      <c r="C874" s="163"/>
      <c r="D874" s="163"/>
      <c r="E874" s="163"/>
      <c r="F874" s="163"/>
      <c r="G874" s="163"/>
      <c r="H874" s="163"/>
      <c r="I874" s="163"/>
      <c r="J874" s="192"/>
      <c r="K874" s="191"/>
      <c r="L874" s="191"/>
    </row>
    <row r="875" spans="1:12">
      <c r="A875" s="163"/>
      <c r="B875" s="163"/>
      <c r="C875" s="163"/>
      <c r="D875" s="163"/>
      <c r="E875" s="163"/>
      <c r="F875" s="163"/>
      <c r="G875" s="163"/>
      <c r="H875" s="163"/>
      <c r="I875" s="163"/>
      <c r="J875" s="192"/>
      <c r="K875" s="191"/>
      <c r="L875" s="191"/>
    </row>
    <row r="876" spans="1:12">
      <c r="A876" s="163"/>
      <c r="B876" s="163"/>
      <c r="C876" s="163"/>
      <c r="D876" s="163"/>
      <c r="E876" s="163"/>
      <c r="F876" s="163"/>
      <c r="G876" s="163"/>
      <c r="H876" s="163"/>
      <c r="I876" s="163"/>
      <c r="J876" s="192"/>
      <c r="K876" s="191"/>
      <c r="L876" s="191"/>
    </row>
    <row r="877" spans="1:12">
      <c r="A877" s="163"/>
      <c r="B877" s="163"/>
      <c r="C877" s="163"/>
      <c r="D877" s="163"/>
      <c r="E877" s="163"/>
      <c r="F877" s="163"/>
      <c r="G877" s="163"/>
      <c r="H877" s="163"/>
      <c r="I877" s="163"/>
      <c r="J877" s="192"/>
      <c r="K877" s="191"/>
      <c r="L877" s="191"/>
    </row>
    <row r="878" spans="1:12">
      <c r="A878" s="163"/>
      <c r="B878" s="163"/>
      <c r="C878" s="163"/>
      <c r="D878" s="163"/>
      <c r="E878" s="163"/>
      <c r="F878" s="163"/>
      <c r="G878" s="163"/>
      <c r="H878" s="163"/>
      <c r="I878" s="163"/>
      <c r="J878" s="192"/>
      <c r="K878" s="191"/>
      <c r="L878" s="191"/>
    </row>
    <row r="879" spans="1:12">
      <c r="A879" s="163"/>
      <c r="B879" s="163"/>
      <c r="C879" s="163"/>
      <c r="D879" s="163"/>
      <c r="E879" s="163"/>
      <c r="F879" s="163"/>
      <c r="G879" s="163"/>
      <c r="H879" s="163"/>
      <c r="I879" s="163"/>
      <c r="J879" s="192"/>
      <c r="K879" s="191"/>
      <c r="L879" s="191"/>
    </row>
    <row r="880" spans="1:12">
      <c r="A880" s="163"/>
      <c r="B880" s="163"/>
      <c r="C880" s="163"/>
      <c r="D880" s="163"/>
      <c r="E880" s="163"/>
      <c r="F880" s="163"/>
      <c r="G880" s="163"/>
      <c r="H880" s="163"/>
      <c r="I880" s="163"/>
      <c r="J880" s="192"/>
      <c r="K880" s="191"/>
      <c r="L880" s="191"/>
    </row>
    <row r="881" spans="1:12">
      <c r="A881" s="163"/>
      <c r="B881" s="163"/>
      <c r="C881" s="163"/>
      <c r="D881" s="163"/>
      <c r="E881" s="163"/>
      <c r="F881" s="163"/>
      <c r="G881" s="163"/>
      <c r="H881" s="163"/>
      <c r="I881" s="163"/>
      <c r="J881" s="192"/>
      <c r="K881" s="191"/>
      <c r="L881" s="191"/>
    </row>
    <row r="882" spans="1:12">
      <c r="A882" s="163"/>
      <c r="B882" s="163"/>
      <c r="C882" s="163"/>
      <c r="D882" s="163"/>
      <c r="E882" s="163"/>
      <c r="F882" s="163"/>
      <c r="G882" s="163"/>
      <c r="H882" s="163"/>
      <c r="I882" s="163"/>
      <c r="J882" s="192"/>
      <c r="K882" s="191"/>
      <c r="L882" s="191"/>
    </row>
    <row r="883" spans="1:12">
      <c r="A883" s="163"/>
      <c r="B883" s="163"/>
      <c r="C883" s="163"/>
      <c r="D883" s="163"/>
      <c r="E883" s="163"/>
      <c r="F883" s="163"/>
      <c r="G883" s="163"/>
      <c r="H883" s="163"/>
      <c r="I883" s="163"/>
      <c r="J883" s="192"/>
      <c r="K883" s="191"/>
      <c r="L883" s="191"/>
    </row>
    <row r="884" spans="1:12">
      <c r="A884" s="163"/>
      <c r="B884" s="163"/>
      <c r="C884" s="163"/>
      <c r="D884" s="163"/>
      <c r="E884" s="163"/>
      <c r="F884" s="163"/>
      <c r="G884" s="163"/>
      <c r="H884" s="163"/>
      <c r="I884" s="163"/>
      <c r="J884" s="192"/>
      <c r="K884" s="191"/>
      <c r="L884" s="191"/>
    </row>
    <row r="885" spans="1:12">
      <c r="A885" s="163"/>
      <c r="B885" s="163"/>
      <c r="C885" s="163"/>
      <c r="D885" s="163"/>
      <c r="E885" s="163"/>
      <c r="F885" s="163"/>
      <c r="G885" s="163"/>
      <c r="H885" s="163"/>
      <c r="I885" s="163"/>
      <c r="J885" s="192"/>
      <c r="K885" s="191"/>
      <c r="L885" s="191"/>
    </row>
    <row r="886" spans="1:12">
      <c r="A886" s="163"/>
      <c r="B886" s="163"/>
      <c r="C886" s="163"/>
      <c r="D886" s="163"/>
      <c r="E886" s="163"/>
      <c r="F886" s="163"/>
      <c r="G886" s="163"/>
      <c r="H886" s="163"/>
      <c r="I886" s="163"/>
      <c r="J886" s="192"/>
      <c r="K886" s="191"/>
      <c r="L886" s="191"/>
    </row>
    <row r="887" spans="1:12">
      <c r="A887" s="163"/>
      <c r="B887" s="163"/>
      <c r="C887" s="163"/>
      <c r="D887" s="163"/>
      <c r="E887" s="163"/>
      <c r="F887" s="163"/>
      <c r="G887" s="163"/>
      <c r="H887" s="163"/>
      <c r="I887" s="163"/>
      <c r="J887" s="192"/>
      <c r="K887" s="191"/>
      <c r="L887" s="191"/>
    </row>
    <row r="888" spans="1:12">
      <c r="A888" s="163"/>
      <c r="B888" s="163"/>
      <c r="C888" s="163"/>
      <c r="D888" s="163"/>
      <c r="E888" s="163"/>
      <c r="F888" s="163"/>
      <c r="G888" s="163"/>
      <c r="H888" s="163"/>
      <c r="I888" s="163"/>
      <c r="J888" s="192"/>
      <c r="K888" s="191"/>
      <c r="L888" s="191"/>
    </row>
    <row r="889" spans="1:12">
      <c r="A889" s="163"/>
      <c r="B889" s="163"/>
      <c r="C889" s="163"/>
      <c r="D889" s="163"/>
      <c r="E889" s="163"/>
      <c r="F889" s="163"/>
      <c r="G889" s="163"/>
      <c r="H889" s="163"/>
      <c r="I889" s="163"/>
      <c r="J889" s="192"/>
      <c r="K889" s="191"/>
      <c r="L889" s="191"/>
    </row>
    <row r="890" spans="1:12">
      <c r="A890" s="163"/>
      <c r="B890" s="163"/>
      <c r="C890" s="163"/>
      <c r="D890" s="163"/>
      <c r="E890" s="163"/>
      <c r="F890" s="163"/>
      <c r="G890" s="163"/>
      <c r="H890" s="163"/>
      <c r="I890" s="163"/>
      <c r="J890" s="192"/>
      <c r="K890" s="191"/>
      <c r="L890" s="191"/>
    </row>
    <row r="891" spans="1:12">
      <c r="A891" s="163"/>
      <c r="B891" s="163"/>
      <c r="C891" s="163"/>
      <c r="D891" s="163"/>
      <c r="E891" s="163"/>
      <c r="F891" s="163"/>
      <c r="G891" s="163"/>
      <c r="H891" s="163"/>
      <c r="I891" s="163"/>
      <c r="J891" s="192"/>
      <c r="K891" s="191"/>
      <c r="L891" s="191"/>
    </row>
    <row r="892" spans="1:12">
      <c r="A892" s="163"/>
      <c r="B892" s="163"/>
      <c r="C892" s="163"/>
      <c r="D892" s="163"/>
      <c r="E892" s="163"/>
      <c r="F892" s="163"/>
      <c r="G892" s="163"/>
      <c r="H892" s="163"/>
      <c r="I892" s="163"/>
      <c r="J892" s="192"/>
      <c r="K892" s="191"/>
      <c r="L892" s="191"/>
    </row>
    <row r="893" spans="1:12">
      <c r="A893" s="163"/>
      <c r="B893" s="163"/>
      <c r="C893" s="163"/>
      <c r="D893" s="163"/>
      <c r="E893" s="163"/>
      <c r="F893" s="163"/>
      <c r="G893" s="163"/>
      <c r="H893" s="163"/>
      <c r="I893" s="163"/>
      <c r="J893" s="192"/>
      <c r="K893" s="191"/>
      <c r="L893" s="191"/>
    </row>
    <row r="894" spans="1:12">
      <c r="A894" s="163"/>
      <c r="B894" s="163"/>
      <c r="C894" s="163"/>
      <c r="D894" s="163"/>
      <c r="E894" s="163"/>
      <c r="F894" s="163"/>
      <c r="G894" s="163"/>
      <c r="H894" s="163"/>
      <c r="I894" s="163"/>
      <c r="J894" s="192"/>
      <c r="K894" s="191"/>
      <c r="L894" s="191"/>
    </row>
    <row r="895" spans="1:12">
      <c r="A895" s="163"/>
      <c r="B895" s="163"/>
      <c r="C895" s="163"/>
      <c r="D895" s="163"/>
      <c r="E895" s="163"/>
      <c r="F895" s="163"/>
      <c r="G895" s="163"/>
      <c r="H895" s="163"/>
      <c r="I895" s="163"/>
      <c r="J895" s="192"/>
      <c r="K895" s="191"/>
      <c r="L895" s="191"/>
    </row>
    <row r="896" spans="1:12">
      <c r="A896" s="163"/>
      <c r="B896" s="163"/>
      <c r="C896" s="163"/>
      <c r="D896" s="163"/>
      <c r="E896" s="163"/>
      <c r="F896" s="163"/>
      <c r="G896" s="163"/>
      <c r="H896" s="163"/>
      <c r="I896" s="163"/>
      <c r="J896" s="192"/>
      <c r="K896" s="191"/>
      <c r="L896" s="191"/>
    </row>
    <row r="897" spans="1:12">
      <c r="A897" s="163"/>
      <c r="B897" s="163"/>
      <c r="C897" s="163"/>
      <c r="D897" s="163"/>
      <c r="E897" s="163"/>
      <c r="F897" s="163"/>
      <c r="G897" s="163"/>
      <c r="H897" s="163"/>
      <c r="I897" s="163"/>
      <c r="J897" s="192"/>
      <c r="K897" s="191"/>
      <c r="L897" s="191"/>
    </row>
    <row r="898" spans="1:12">
      <c r="A898" s="163"/>
      <c r="B898" s="163"/>
      <c r="C898" s="163"/>
      <c r="D898" s="163"/>
      <c r="E898" s="163"/>
      <c r="F898" s="163"/>
      <c r="G898" s="163"/>
      <c r="H898" s="163"/>
      <c r="I898" s="163"/>
      <c r="J898" s="192"/>
      <c r="K898" s="191"/>
      <c r="L898" s="191"/>
    </row>
    <row r="899" spans="1:12">
      <c r="A899" s="163"/>
      <c r="B899" s="163"/>
      <c r="C899" s="163"/>
      <c r="D899" s="163"/>
      <c r="E899" s="163"/>
      <c r="F899" s="163"/>
      <c r="G899" s="163"/>
      <c r="H899" s="163"/>
      <c r="I899" s="163"/>
      <c r="J899" s="192"/>
      <c r="K899" s="191"/>
      <c r="L899" s="191"/>
    </row>
    <row r="900" spans="1:12">
      <c r="A900" s="163"/>
      <c r="B900" s="163"/>
      <c r="C900" s="163"/>
      <c r="D900" s="163"/>
      <c r="E900" s="163"/>
      <c r="F900" s="163"/>
      <c r="G900" s="163"/>
      <c r="H900" s="163"/>
      <c r="I900" s="163"/>
      <c r="J900" s="192"/>
      <c r="K900" s="191"/>
      <c r="L900" s="191"/>
    </row>
    <row r="901" spans="1:12">
      <c r="A901" s="163"/>
      <c r="B901" s="163"/>
      <c r="C901" s="163"/>
      <c r="D901" s="163"/>
      <c r="E901" s="163"/>
      <c r="F901" s="163"/>
      <c r="G901" s="163"/>
      <c r="H901" s="163"/>
      <c r="I901" s="163"/>
      <c r="J901" s="192"/>
      <c r="K901" s="191"/>
      <c r="L901" s="191"/>
    </row>
    <row r="902" spans="1:12">
      <c r="A902" s="163"/>
      <c r="B902" s="163"/>
      <c r="C902" s="163"/>
      <c r="D902" s="163"/>
      <c r="E902" s="163"/>
      <c r="F902" s="163"/>
      <c r="G902" s="163"/>
      <c r="H902" s="163"/>
      <c r="I902" s="163"/>
      <c r="J902" s="192"/>
      <c r="K902" s="191"/>
      <c r="L902" s="191"/>
    </row>
    <row r="903" spans="1:12">
      <c r="A903" s="163"/>
      <c r="B903" s="163"/>
      <c r="C903" s="163"/>
      <c r="D903" s="163"/>
      <c r="E903" s="163"/>
      <c r="F903" s="163"/>
      <c r="G903" s="163"/>
      <c r="H903" s="163"/>
      <c r="I903" s="163"/>
      <c r="J903" s="192"/>
      <c r="K903" s="191"/>
      <c r="L903" s="191"/>
    </row>
    <row r="904" spans="1:12">
      <c r="A904" s="163"/>
      <c r="B904" s="163"/>
      <c r="C904" s="163"/>
      <c r="D904" s="163"/>
      <c r="E904" s="163"/>
      <c r="F904" s="163"/>
      <c r="G904" s="163"/>
      <c r="H904" s="163"/>
      <c r="I904" s="163"/>
      <c r="J904" s="192"/>
      <c r="K904" s="191"/>
      <c r="L904" s="191"/>
    </row>
    <row r="905" spans="1:12">
      <c r="A905" s="163"/>
      <c r="B905" s="163"/>
      <c r="C905" s="163"/>
      <c r="D905" s="163"/>
      <c r="E905" s="163"/>
      <c r="F905" s="163"/>
      <c r="G905" s="163"/>
      <c r="H905" s="163"/>
      <c r="I905" s="163"/>
      <c r="J905" s="192"/>
      <c r="K905" s="191"/>
      <c r="L905" s="191"/>
    </row>
    <row r="906" spans="1:12">
      <c r="A906" s="163"/>
      <c r="B906" s="163"/>
      <c r="C906" s="163"/>
      <c r="D906" s="163"/>
      <c r="E906" s="163"/>
      <c r="F906" s="163"/>
      <c r="G906" s="163"/>
      <c r="H906" s="163"/>
      <c r="I906" s="163"/>
      <c r="J906" s="192"/>
      <c r="K906" s="191"/>
      <c r="L906" s="191"/>
    </row>
    <row r="907" spans="1:12">
      <c r="A907" s="163"/>
      <c r="B907" s="163"/>
      <c r="C907" s="163"/>
      <c r="D907" s="163"/>
      <c r="E907" s="163"/>
      <c r="F907" s="163"/>
      <c r="G907" s="163"/>
      <c r="H907" s="163"/>
      <c r="I907" s="163"/>
      <c r="J907" s="192"/>
      <c r="K907" s="191"/>
      <c r="L907" s="191"/>
    </row>
    <row r="908" spans="1:12">
      <c r="A908" s="163"/>
      <c r="B908" s="163"/>
      <c r="C908" s="163"/>
      <c r="D908" s="163"/>
      <c r="E908" s="163"/>
      <c r="F908" s="163"/>
      <c r="G908" s="163"/>
      <c r="H908" s="163"/>
      <c r="I908" s="163"/>
      <c r="J908" s="192"/>
      <c r="K908" s="191"/>
      <c r="L908" s="191"/>
    </row>
    <row r="909" spans="1:12">
      <c r="A909" s="163"/>
      <c r="B909" s="163"/>
      <c r="C909" s="163"/>
      <c r="D909" s="163"/>
      <c r="E909" s="163"/>
      <c r="F909" s="163"/>
      <c r="G909" s="163"/>
      <c r="H909" s="163"/>
      <c r="I909" s="163"/>
      <c r="J909" s="192"/>
      <c r="K909" s="191"/>
      <c r="L909" s="191"/>
    </row>
    <row r="910" spans="1:12">
      <c r="A910" s="163"/>
      <c r="B910" s="163"/>
      <c r="C910" s="163"/>
      <c r="D910" s="163"/>
      <c r="E910" s="163"/>
      <c r="F910" s="163"/>
      <c r="G910" s="163"/>
      <c r="H910" s="163"/>
      <c r="I910" s="163"/>
      <c r="J910" s="192"/>
      <c r="K910" s="191"/>
      <c r="L910" s="191"/>
    </row>
    <row r="911" spans="1:12">
      <c r="A911" s="163"/>
      <c r="B911" s="163"/>
      <c r="C911" s="163"/>
      <c r="D911" s="163"/>
      <c r="E911" s="163"/>
      <c r="F911" s="163"/>
      <c r="G911" s="163"/>
      <c r="H911" s="163"/>
      <c r="I911" s="163"/>
      <c r="J911" s="192"/>
      <c r="K911" s="191"/>
      <c r="L911" s="191"/>
    </row>
    <row r="912" spans="1:12">
      <c r="A912" s="163"/>
      <c r="B912" s="163"/>
      <c r="C912" s="163"/>
      <c r="D912" s="163"/>
      <c r="E912" s="163"/>
      <c r="F912" s="163"/>
      <c r="G912" s="163"/>
      <c r="H912" s="163"/>
      <c r="I912" s="163"/>
      <c r="J912" s="192"/>
      <c r="K912" s="191"/>
      <c r="L912" s="191"/>
    </row>
    <row r="913" spans="1:12">
      <c r="A913" s="163"/>
      <c r="B913" s="163"/>
      <c r="C913" s="163"/>
      <c r="D913" s="163"/>
      <c r="E913" s="163"/>
      <c r="F913" s="163"/>
      <c r="G913" s="163"/>
      <c r="H913" s="163"/>
      <c r="I913" s="163"/>
      <c r="J913" s="192"/>
      <c r="K913" s="191"/>
      <c r="L913" s="191"/>
    </row>
    <row r="914" spans="1:12">
      <c r="A914" s="163"/>
      <c r="B914" s="163"/>
      <c r="C914" s="163"/>
      <c r="D914" s="163"/>
      <c r="E914" s="163"/>
      <c r="F914" s="163"/>
      <c r="G914" s="163"/>
      <c r="H914" s="163"/>
      <c r="I914" s="163"/>
      <c r="J914" s="192"/>
      <c r="K914" s="191"/>
      <c r="L914" s="191"/>
    </row>
    <row r="915" spans="1:12">
      <c r="A915" s="163"/>
      <c r="B915" s="163"/>
      <c r="C915" s="163"/>
      <c r="D915" s="163"/>
      <c r="E915" s="163"/>
      <c r="F915" s="163"/>
      <c r="G915" s="163"/>
      <c r="H915" s="163"/>
      <c r="I915" s="163"/>
      <c r="J915" s="192"/>
      <c r="K915" s="191"/>
      <c r="L915" s="191"/>
    </row>
    <row r="916" spans="1:12">
      <c r="A916" s="163"/>
      <c r="B916" s="163"/>
      <c r="C916" s="163"/>
      <c r="D916" s="163"/>
      <c r="E916" s="163"/>
      <c r="F916" s="163"/>
      <c r="G916" s="163"/>
      <c r="H916" s="163"/>
      <c r="I916" s="163"/>
      <c r="J916" s="192"/>
      <c r="K916" s="191"/>
      <c r="L916" s="191"/>
    </row>
    <row r="917" spans="1:12">
      <c r="A917" s="163"/>
      <c r="B917" s="163"/>
      <c r="C917" s="163"/>
      <c r="D917" s="163"/>
      <c r="E917" s="163"/>
      <c r="F917" s="163"/>
      <c r="G917" s="163"/>
      <c r="H917" s="163"/>
      <c r="I917" s="163"/>
      <c r="J917" s="192"/>
      <c r="K917" s="191"/>
      <c r="L917" s="191"/>
    </row>
    <row r="918" spans="1:12">
      <c r="A918" s="163"/>
      <c r="B918" s="163"/>
      <c r="C918" s="163"/>
      <c r="D918" s="163"/>
      <c r="E918" s="163"/>
      <c r="F918" s="163"/>
      <c r="G918" s="163"/>
      <c r="H918" s="163"/>
      <c r="I918" s="163"/>
      <c r="J918" s="192"/>
      <c r="K918" s="191"/>
      <c r="L918" s="191"/>
    </row>
    <row r="919" spans="1:12">
      <c r="A919" s="163"/>
      <c r="B919" s="163"/>
      <c r="C919" s="163"/>
      <c r="D919" s="163"/>
      <c r="E919" s="163"/>
      <c r="F919" s="163"/>
      <c r="G919" s="163"/>
      <c r="H919" s="163"/>
      <c r="I919" s="163"/>
      <c r="J919" s="192"/>
      <c r="K919" s="191"/>
      <c r="L919" s="191"/>
    </row>
    <row r="920" spans="1:12">
      <c r="A920" s="163"/>
      <c r="B920" s="163"/>
      <c r="C920" s="163"/>
      <c r="D920" s="163"/>
      <c r="E920" s="163"/>
      <c r="F920" s="163"/>
      <c r="G920" s="163"/>
      <c r="H920" s="163"/>
      <c r="I920" s="163"/>
      <c r="J920" s="192"/>
      <c r="K920" s="191"/>
      <c r="L920" s="191"/>
    </row>
    <row r="921" spans="1:12">
      <c r="A921" s="163"/>
      <c r="B921" s="163"/>
      <c r="C921" s="163"/>
      <c r="D921" s="163"/>
      <c r="E921" s="163"/>
      <c r="F921" s="163"/>
      <c r="G921" s="163"/>
      <c r="H921" s="163"/>
      <c r="I921" s="163"/>
      <c r="J921" s="192"/>
      <c r="K921" s="191"/>
      <c r="L921" s="191"/>
    </row>
    <row r="922" spans="1:12">
      <c r="A922" s="163"/>
      <c r="B922" s="163"/>
      <c r="C922" s="163"/>
      <c r="D922" s="163"/>
      <c r="E922" s="163"/>
      <c r="F922" s="163"/>
      <c r="G922" s="163"/>
      <c r="H922" s="163"/>
      <c r="I922" s="163"/>
      <c r="J922" s="192"/>
      <c r="K922" s="191"/>
      <c r="L922" s="191"/>
    </row>
    <row r="923" spans="1:12">
      <c r="A923" s="163"/>
      <c r="B923" s="163"/>
      <c r="C923" s="163"/>
      <c r="D923" s="163"/>
      <c r="E923" s="163"/>
      <c r="F923" s="163"/>
      <c r="G923" s="163"/>
      <c r="H923" s="163"/>
      <c r="I923" s="163"/>
      <c r="J923" s="192"/>
      <c r="K923" s="191"/>
      <c r="L923" s="191"/>
    </row>
    <row r="924" spans="1:12">
      <c r="A924" s="163"/>
      <c r="B924" s="163"/>
      <c r="C924" s="163"/>
      <c r="D924" s="163"/>
      <c r="E924" s="163"/>
      <c r="F924" s="163"/>
      <c r="G924" s="163"/>
      <c r="H924" s="163"/>
      <c r="I924" s="163"/>
      <c r="J924" s="192"/>
      <c r="K924" s="191"/>
      <c r="L924" s="191"/>
    </row>
    <row r="925" spans="1:12">
      <c r="A925" s="163"/>
      <c r="B925" s="163"/>
      <c r="C925" s="163"/>
      <c r="D925" s="163"/>
      <c r="E925" s="163"/>
      <c r="F925" s="163"/>
      <c r="G925" s="163"/>
      <c r="H925" s="163"/>
      <c r="I925" s="163"/>
      <c r="J925" s="192"/>
      <c r="K925" s="191"/>
      <c r="L925" s="191"/>
    </row>
    <row r="926" spans="1:12">
      <c r="A926" s="163"/>
      <c r="B926" s="163"/>
      <c r="C926" s="163"/>
      <c r="D926" s="163"/>
      <c r="E926" s="163"/>
      <c r="F926" s="163"/>
      <c r="G926" s="163"/>
      <c r="H926" s="163"/>
      <c r="I926" s="163"/>
      <c r="J926" s="192"/>
      <c r="K926" s="191"/>
      <c r="L926" s="191"/>
    </row>
    <row r="927" spans="1:12">
      <c r="A927" s="163"/>
      <c r="B927" s="163"/>
      <c r="C927" s="163"/>
      <c r="D927" s="163"/>
      <c r="E927" s="163"/>
      <c r="F927" s="163"/>
      <c r="G927" s="163"/>
      <c r="H927" s="163"/>
      <c r="I927" s="163"/>
      <c r="J927" s="192"/>
      <c r="K927" s="191"/>
      <c r="L927" s="191"/>
    </row>
    <row r="928" spans="1:12">
      <c r="A928" s="163"/>
      <c r="B928" s="163"/>
      <c r="C928" s="163"/>
      <c r="D928" s="163"/>
      <c r="E928" s="163"/>
      <c r="F928" s="163"/>
      <c r="G928" s="163"/>
      <c r="H928" s="163"/>
      <c r="I928" s="163"/>
      <c r="J928" s="192"/>
      <c r="K928" s="191"/>
      <c r="L928" s="191"/>
    </row>
    <row r="929" spans="1:12">
      <c r="A929" s="163"/>
      <c r="B929" s="163"/>
      <c r="C929" s="163"/>
      <c r="D929" s="163"/>
      <c r="E929" s="163"/>
      <c r="F929" s="163"/>
      <c r="G929" s="163"/>
      <c r="H929" s="163"/>
      <c r="I929" s="163"/>
      <c r="J929" s="192"/>
      <c r="K929" s="191"/>
      <c r="L929" s="191"/>
    </row>
    <row r="930" spans="1:12">
      <c r="A930" s="163"/>
      <c r="B930" s="163"/>
      <c r="C930" s="163"/>
      <c r="D930" s="163"/>
      <c r="E930" s="163"/>
      <c r="F930" s="163"/>
      <c r="G930" s="163"/>
      <c r="H930" s="163"/>
      <c r="I930" s="163"/>
      <c r="J930" s="192"/>
      <c r="K930" s="191"/>
      <c r="L930" s="191"/>
    </row>
    <row r="931" spans="1:12">
      <c r="A931" s="163"/>
      <c r="B931" s="163"/>
      <c r="C931" s="163"/>
      <c r="D931" s="163"/>
      <c r="E931" s="163"/>
      <c r="F931" s="163"/>
      <c r="G931" s="163"/>
      <c r="H931" s="163"/>
      <c r="I931" s="163"/>
      <c r="J931" s="192"/>
      <c r="K931" s="191"/>
      <c r="L931" s="191"/>
    </row>
    <row r="932" spans="1:12">
      <c r="A932" s="163"/>
      <c r="B932" s="163"/>
      <c r="C932" s="163"/>
      <c r="D932" s="163"/>
      <c r="E932" s="163"/>
      <c r="F932" s="163"/>
      <c r="G932" s="163"/>
      <c r="H932" s="163"/>
      <c r="I932" s="163"/>
      <c r="J932" s="192"/>
      <c r="K932" s="191"/>
      <c r="L932" s="191"/>
    </row>
    <row r="933" spans="1:12">
      <c r="A933" s="163"/>
      <c r="B933" s="163"/>
      <c r="C933" s="163"/>
      <c r="D933" s="163"/>
      <c r="E933" s="163"/>
      <c r="F933" s="163"/>
      <c r="G933" s="163"/>
      <c r="H933" s="163"/>
      <c r="I933" s="163"/>
      <c r="J933" s="192"/>
      <c r="K933" s="191"/>
      <c r="L933" s="191"/>
    </row>
    <row r="934" spans="1:12">
      <c r="A934" s="163"/>
      <c r="B934" s="163"/>
      <c r="C934" s="163"/>
      <c r="D934" s="163"/>
      <c r="E934" s="163"/>
      <c r="F934" s="163"/>
      <c r="G934" s="163"/>
      <c r="H934" s="163"/>
      <c r="I934" s="163"/>
      <c r="J934" s="192"/>
      <c r="K934" s="191"/>
      <c r="L934" s="191"/>
    </row>
    <row r="935" spans="1:12">
      <c r="A935" s="163"/>
      <c r="B935" s="163"/>
      <c r="C935" s="163"/>
      <c r="D935" s="163"/>
      <c r="E935" s="163"/>
      <c r="F935" s="163"/>
      <c r="G935" s="163"/>
      <c r="H935" s="163"/>
      <c r="I935" s="163"/>
      <c r="J935" s="192"/>
      <c r="K935" s="191"/>
      <c r="L935" s="191"/>
    </row>
    <row r="936" spans="1:12">
      <c r="A936" s="163"/>
      <c r="B936" s="163"/>
      <c r="C936" s="163"/>
      <c r="D936" s="163"/>
      <c r="E936" s="163"/>
      <c r="F936" s="163"/>
      <c r="G936" s="163"/>
      <c r="H936" s="163"/>
      <c r="I936" s="163"/>
      <c r="J936" s="192"/>
      <c r="K936" s="191"/>
      <c r="L936" s="191"/>
    </row>
    <row r="937" spans="1:12">
      <c r="A937" s="163"/>
      <c r="B937" s="163"/>
      <c r="C937" s="163"/>
      <c r="D937" s="163"/>
      <c r="E937" s="163"/>
      <c r="F937" s="163"/>
      <c r="G937" s="163"/>
      <c r="H937" s="163"/>
      <c r="I937" s="163"/>
      <c r="J937" s="192"/>
      <c r="K937" s="191"/>
      <c r="L937" s="191"/>
    </row>
    <row r="938" spans="1:12">
      <c r="A938" s="163"/>
      <c r="B938" s="163"/>
      <c r="C938" s="163"/>
      <c r="D938" s="163"/>
      <c r="E938" s="163"/>
      <c r="F938" s="163"/>
      <c r="G938" s="163"/>
      <c r="H938" s="163"/>
      <c r="I938" s="163"/>
      <c r="J938" s="192"/>
      <c r="K938" s="191"/>
      <c r="L938" s="191"/>
    </row>
    <row r="939" spans="1:12">
      <c r="A939" s="163"/>
      <c r="B939" s="163"/>
      <c r="C939" s="163"/>
      <c r="D939" s="163"/>
      <c r="E939" s="163"/>
      <c r="F939" s="163"/>
      <c r="G939" s="163"/>
      <c r="H939" s="163"/>
      <c r="I939" s="163"/>
      <c r="J939" s="192"/>
      <c r="K939" s="191"/>
      <c r="L939" s="191"/>
    </row>
    <row r="940" spans="1:12">
      <c r="A940" s="163"/>
      <c r="B940" s="163"/>
      <c r="C940" s="163"/>
      <c r="D940" s="163"/>
      <c r="E940" s="163"/>
      <c r="F940" s="163"/>
      <c r="G940" s="163"/>
      <c r="H940" s="163"/>
      <c r="I940" s="163"/>
      <c r="J940" s="192"/>
      <c r="K940" s="191"/>
      <c r="L940" s="191"/>
    </row>
    <row r="941" spans="1:12">
      <c r="A941" s="163"/>
      <c r="B941" s="163"/>
      <c r="C941" s="163"/>
      <c r="D941" s="163"/>
      <c r="E941" s="163"/>
      <c r="F941" s="163"/>
      <c r="G941" s="163"/>
      <c r="H941" s="163"/>
      <c r="I941" s="163"/>
      <c r="J941" s="192"/>
      <c r="K941" s="191"/>
      <c r="L941" s="191"/>
    </row>
    <row r="942" spans="1:12">
      <c r="A942" s="163"/>
      <c r="B942" s="163"/>
      <c r="C942" s="163"/>
      <c r="D942" s="163"/>
      <c r="E942" s="163"/>
      <c r="F942" s="163"/>
      <c r="G942" s="163"/>
      <c r="H942" s="163"/>
      <c r="I942" s="163"/>
      <c r="J942" s="192"/>
      <c r="K942" s="191"/>
      <c r="L942" s="191"/>
    </row>
    <row r="943" spans="1:12">
      <c r="A943" s="163"/>
      <c r="B943" s="163"/>
      <c r="C943" s="163"/>
      <c r="D943" s="163"/>
      <c r="E943" s="163"/>
      <c r="F943" s="163"/>
      <c r="G943" s="163"/>
      <c r="H943" s="163"/>
      <c r="I943" s="163"/>
      <c r="J943" s="192"/>
      <c r="K943" s="191"/>
      <c r="L943" s="191"/>
    </row>
    <row r="944" spans="1:12">
      <c r="A944" s="163"/>
      <c r="B944" s="163"/>
      <c r="C944" s="163"/>
      <c r="D944" s="163"/>
      <c r="E944" s="163"/>
      <c r="F944" s="163"/>
      <c r="G944" s="163"/>
      <c r="H944" s="163"/>
      <c r="I944" s="163"/>
      <c r="J944" s="192"/>
      <c r="K944" s="191"/>
      <c r="L944" s="191"/>
    </row>
    <row r="945" spans="1:12">
      <c r="A945" s="163"/>
      <c r="B945" s="163"/>
      <c r="C945" s="163"/>
      <c r="D945" s="163"/>
      <c r="E945" s="163"/>
      <c r="F945" s="163"/>
      <c r="G945" s="163"/>
      <c r="H945" s="163"/>
      <c r="I945" s="163"/>
      <c r="J945" s="192"/>
      <c r="K945" s="191"/>
      <c r="L945" s="191"/>
    </row>
    <row r="946" spans="1:12">
      <c r="A946" s="163"/>
      <c r="B946" s="163"/>
      <c r="C946" s="163"/>
      <c r="D946" s="163"/>
      <c r="E946" s="163"/>
      <c r="F946" s="163"/>
      <c r="G946" s="163"/>
      <c r="H946" s="163"/>
      <c r="I946" s="163"/>
      <c r="J946" s="192"/>
      <c r="K946" s="191"/>
      <c r="L946" s="191"/>
    </row>
    <row r="947" spans="1:12">
      <c r="A947" s="163"/>
      <c r="B947" s="163"/>
      <c r="C947" s="163"/>
      <c r="D947" s="163"/>
      <c r="E947" s="163"/>
      <c r="F947" s="163"/>
      <c r="G947" s="163"/>
      <c r="H947" s="163"/>
      <c r="I947" s="163"/>
      <c r="J947" s="192"/>
      <c r="K947" s="191"/>
      <c r="L947" s="191"/>
    </row>
    <row r="948" spans="1:12">
      <c r="A948" s="163"/>
      <c r="B948" s="163"/>
      <c r="C948" s="163"/>
      <c r="D948" s="163"/>
      <c r="E948" s="163"/>
      <c r="F948" s="163"/>
      <c r="G948" s="163"/>
      <c r="H948" s="163"/>
      <c r="I948" s="163"/>
      <c r="J948" s="192"/>
      <c r="K948" s="191"/>
      <c r="L948" s="191"/>
    </row>
    <row r="949" spans="1:12">
      <c r="A949" s="163"/>
      <c r="B949" s="163"/>
      <c r="C949" s="163"/>
      <c r="D949" s="163"/>
      <c r="E949" s="163"/>
      <c r="F949" s="163"/>
      <c r="G949" s="163"/>
      <c r="H949" s="163"/>
      <c r="I949" s="163"/>
      <c r="J949" s="192"/>
      <c r="K949" s="191"/>
      <c r="L949" s="191"/>
    </row>
    <row r="950" spans="1:12">
      <c r="A950" s="163"/>
      <c r="B950" s="163"/>
      <c r="C950" s="163"/>
      <c r="D950" s="163"/>
      <c r="E950" s="163"/>
      <c r="F950" s="163"/>
      <c r="G950" s="163"/>
      <c r="H950" s="163"/>
      <c r="I950" s="163"/>
      <c r="J950" s="192"/>
      <c r="K950" s="191"/>
      <c r="L950" s="191"/>
    </row>
    <row r="951" spans="1:12">
      <c r="A951" s="163"/>
      <c r="B951" s="163"/>
      <c r="C951" s="163"/>
      <c r="D951" s="163"/>
      <c r="E951" s="163"/>
      <c r="F951" s="163"/>
      <c r="G951" s="163"/>
      <c r="H951" s="163"/>
      <c r="I951" s="163"/>
      <c r="J951" s="192"/>
      <c r="K951" s="191"/>
      <c r="L951" s="191"/>
    </row>
    <row r="952" spans="1:12">
      <c r="A952" s="163"/>
      <c r="B952" s="163"/>
      <c r="C952" s="163"/>
      <c r="D952" s="163"/>
      <c r="E952" s="163"/>
      <c r="F952" s="163"/>
      <c r="G952" s="163"/>
      <c r="H952" s="163"/>
      <c r="I952" s="163"/>
      <c r="J952" s="192"/>
      <c r="K952" s="191"/>
      <c r="L952" s="191"/>
    </row>
    <row r="953" spans="1:12">
      <c r="A953" s="163"/>
      <c r="B953" s="163"/>
      <c r="C953" s="163"/>
      <c r="D953" s="163"/>
      <c r="E953" s="163"/>
      <c r="F953" s="163"/>
      <c r="G953" s="163"/>
      <c r="H953" s="163"/>
      <c r="I953" s="163"/>
      <c r="J953" s="192"/>
      <c r="K953" s="191"/>
      <c r="L953" s="191"/>
    </row>
    <row r="954" spans="1:12">
      <c r="A954" s="163"/>
      <c r="B954" s="163"/>
      <c r="C954" s="163"/>
      <c r="D954" s="163"/>
      <c r="E954" s="163"/>
      <c r="F954" s="163"/>
      <c r="G954" s="163"/>
      <c r="H954" s="163"/>
      <c r="I954" s="163"/>
      <c r="J954" s="192"/>
      <c r="K954" s="191"/>
      <c r="L954" s="191"/>
    </row>
    <row r="955" spans="1:12">
      <c r="A955" s="163"/>
      <c r="B955" s="163"/>
      <c r="C955" s="163"/>
      <c r="D955" s="163"/>
      <c r="E955" s="163"/>
      <c r="F955" s="163"/>
      <c r="G955" s="163"/>
      <c r="H955" s="163"/>
      <c r="I955" s="163"/>
      <c r="J955" s="192"/>
      <c r="K955" s="191"/>
      <c r="L955" s="191"/>
    </row>
    <row r="956" spans="1:12">
      <c r="A956" s="163"/>
      <c r="B956" s="163"/>
      <c r="C956" s="163"/>
      <c r="D956" s="163"/>
      <c r="E956" s="163"/>
      <c r="F956" s="163"/>
      <c r="G956" s="163"/>
      <c r="H956" s="163"/>
      <c r="I956" s="163"/>
      <c r="J956" s="192"/>
      <c r="K956" s="191"/>
      <c r="L956" s="191"/>
    </row>
    <row r="957" spans="1:12">
      <c r="A957" s="163"/>
      <c r="B957" s="163"/>
      <c r="C957" s="163"/>
      <c r="D957" s="163"/>
      <c r="E957" s="163"/>
      <c r="F957" s="163"/>
      <c r="G957" s="163"/>
      <c r="H957" s="163"/>
      <c r="I957" s="163"/>
      <c r="J957" s="192"/>
      <c r="K957" s="191"/>
      <c r="L957" s="191"/>
    </row>
    <row r="958" spans="1:12">
      <c r="A958" s="163"/>
      <c r="B958" s="163"/>
      <c r="C958" s="163"/>
      <c r="D958" s="163"/>
      <c r="E958" s="163"/>
      <c r="F958" s="163"/>
      <c r="G958" s="163"/>
      <c r="H958" s="163"/>
      <c r="I958" s="163"/>
      <c r="J958" s="192"/>
      <c r="K958" s="191"/>
      <c r="L958" s="191"/>
    </row>
    <row r="959" spans="1:12">
      <c r="A959" s="163"/>
      <c r="B959" s="163"/>
      <c r="C959" s="163"/>
      <c r="D959" s="163"/>
      <c r="E959" s="163"/>
      <c r="F959" s="163"/>
      <c r="G959" s="163"/>
      <c r="H959" s="163"/>
      <c r="I959" s="163"/>
      <c r="J959" s="192"/>
      <c r="K959" s="191"/>
      <c r="L959" s="191"/>
    </row>
    <row r="960" spans="1:12">
      <c r="A960" s="163"/>
      <c r="B960" s="163"/>
      <c r="C960" s="163"/>
      <c r="D960" s="163"/>
      <c r="E960" s="163"/>
      <c r="F960" s="163"/>
      <c r="G960" s="163"/>
      <c r="H960" s="163"/>
      <c r="I960" s="163"/>
      <c r="J960" s="192"/>
      <c r="K960" s="191"/>
      <c r="L960" s="191"/>
    </row>
    <row r="961" spans="1:12">
      <c r="A961" s="163"/>
      <c r="B961" s="163"/>
      <c r="C961" s="163"/>
      <c r="D961" s="163"/>
      <c r="E961" s="163"/>
      <c r="F961" s="163"/>
      <c r="G961" s="163"/>
      <c r="H961" s="163"/>
      <c r="I961" s="163"/>
      <c r="J961" s="192"/>
      <c r="K961" s="191"/>
      <c r="L961" s="191"/>
    </row>
    <row r="962" spans="1:12">
      <c r="A962" s="163"/>
      <c r="B962" s="163"/>
      <c r="C962" s="163"/>
      <c r="D962" s="163"/>
      <c r="E962" s="163"/>
      <c r="F962" s="163"/>
      <c r="G962" s="163"/>
      <c r="H962" s="163"/>
      <c r="I962" s="163"/>
      <c r="J962" s="192"/>
      <c r="K962" s="191"/>
      <c r="L962" s="191"/>
    </row>
    <row r="963" spans="1:12">
      <c r="A963" s="163"/>
      <c r="B963" s="163"/>
      <c r="C963" s="163"/>
      <c r="D963" s="163"/>
      <c r="E963" s="163"/>
      <c r="F963" s="163"/>
      <c r="G963" s="163"/>
      <c r="H963" s="163"/>
      <c r="I963" s="163"/>
      <c r="J963" s="192"/>
      <c r="K963" s="191"/>
      <c r="L963" s="191"/>
    </row>
    <row r="964" spans="1:12">
      <c r="A964" s="163"/>
      <c r="B964" s="163"/>
      <c r="C964" s="163"/>
      <c r="D964" s="163"/>
      <c r="E964" s="163"/>
      <c r="F964" s="163"/>
      <c r="G964" s="163"/>
      <c r="H964" s="163"/>
      <c r="I964" s="163"/>
      <c r="J964" s="192"/>
      <c r="K964" s="191"/>
      <c r="L964" s="191"/>
    </row>
    <row r="965" spans="1:12">
      <c r="A965" s="163"/>
      <c r="B965" s="163"/>
      <c r="C965" s="163"/>
      <c r="D965" s="163"/>
      <c r="E965" s="163"/>
      <c r="F965" s="163"/>
      <c r="G965" s="163"/>
      <c r="H965" s="163"/>
      <c r="I965" s="163"/>
      <c r="J965" s="192"/>
      <c r="K965" s="191"/>
      <c r="L965" s="191"/>
    </row>
    <row r="966" spans="1:12">
      <c r="A966" s="163"/>
      <c r="B966" s="163"/>
      <c r="C966" s="163"/>
      <c r="D966" s="163"/>
      <c r="E966" s="163"/>
      <c r="F966" s="163"/>
      <c r="G966" s="163"/>
      <c r="H966" s="163"/>
      <c r="I966" s="163"/>
      <c r="J966" s="192"/>
      <c r="K966" s="191"/>
      <c r="L966" s="191"/>
    </row>
    <row r="967" spans="1:12">
      <c r="A967" s="163"/>
      <c r="B967" s="163"/>
      <c r="C967" s="163"/>
      <c r="D967" s="163"/>
      <c r="E967" s="163"/>
      <c r="F967" s="163"/>
      <c r="G967" s="163"/>
      <c r="H967" s="163"/>
      <c r="I967" s="163"/>
      <c r="J967" s="192"/>
      <c r="K967" s="191"/>
      <c r="L967" s="191"/>
    </row>
    <row r="968" spans="1:12">
      <c r="A968" s="163"/>
      <c r="B968" s="163"/>
      <c r="C968" s="163"/>
      <c r="D968" s="163"/>
      <c r="E968" s="163"/>
      <c r="F968" s="163"/>
      <c r="G968" s="163"/>
      <c r="H968" s="163"/>
      <c r="I968" s="163"/>
      <c r="J968" s="192"/>
      <c r="K968" s="191"/>
      <c r="L968" s="191"/>
    </row>
    <row r="969" spans="1:12">
      <c r="A969" s="163"/>
      <c r="B969" s="163"/>
      <c r="C969" s="163"/>
      <c r="D969" s="163"/>
      <c r="E969" s="163"/>
      <c r="F969" s="163"/>
      <c r="G969" s="163"/>
      <c r="H969" s="163"/>
      <c r="I969" s="163"/>
      <c r="J969" s="192"/>
      <c r="K969" s="191"/>
      <c r="L969" s="191"/>
    </row>
    <row r="970" spans="1:12">
      <c r="A970" s="163"/>
      <c r="B970" s="163"/>
      <c r="C970" s="163"/>
      <c r="D970" s="163"/>
      <c r="E970" s="163"/>
      <c r="F970" s="163"/>
      <c r="G970" s="163"/>
      <c r="H970" s="163"/>
      <c r="I970" s="163"/>
      <c r="J970" s="192"/>
      <c r="K970" s="191"/>
      <c r="L970" s="191"/>
    </row>
    <row r="971" spans="1:12">
      <c r="A971" s="163"/>
      <c r="B971" s="163"/>
      <c r="C971" s="163"/>
      <c r="D971" s="163"/>
      <c r="E971" s="163"/>
      <c r="F971" s="163"/>
      <c r="G971" s="163"/>
      <c r="H971" s="163"/>
      <c r="I971" s="163"/>
      <c r="J971" s="192"/>
      <c r="K971" s="191"/>
      <c r="L971" s="191"/>
    </row>
    <row r="972" spans="1:12">
      <c r="A972" s="163"/>
      <c r="B972" s="163"/>
      <c r="C972" s="163"/>
      <c r="D972" s="163"/>
      <c r="E972" s="163"/>
      <c r="F972" s="163"/>
      <c r="G972" s="163"/>
      <c r="H972" s="163"/>
      <c r="I972" s="163"/>
      <c r="J972" s="192"/>
      <c r="K972" s="191"/>
      <c r="L972" s="191"/>
    </row>
    <row r="973" spans="1:12">
      <c r="A973" s="163"/>
      <c r="B973" s="163"/>
      <c r="C973" s="163"/>
      <c r="D973" s="163"/>
      <c r="E973" s="163"/>
      <c r="F973" s="163"/>
      <c r="G973" s="163"/>
      <c r="H973" s="163"/>
      <c r="I973" s="163"/>
      <c r="J973" s="192"/>
      <c r="K973" s="191"/>
      <c r="L973" s="191"/>
    </row>
    <row r="974" spans="1:12">
      <c r="A974" s="163"/>
      <c r="B974" s="163"/>
      <c r="C974" s="163"/>
      <c r="D974" s="163"/>
      <c r="E974" s="163"/>
      <c r="F974" s="163"/>
      <c r="G974" s="163"/>
      <c r="H974" s="163"/>
      <c r="I974" s="163"/>
      <c r="J974" s="192"/>
      <c r="K974" s="191"/>
      <c r="L974" s="191"/>
    </row>
    <row r="975" spans="1:12">
      <c r="A975" s="163"/>
      <c r="B975" s="163"/>
      <c r="C975" s="163"/>
      <c r="D975" s="163"/>
      <c r="E975" s="163"/>
      <c r="F975" s="163"/>
      <c r="G975" s="163"/>
      <c r="H975" s="163"/>
      <c r="I975" s="163"/>
      <c r="J975" s="192"/>
      <c r="K975" s="191"/>
      <c r="L975" s="191"/>
    </row>
    <row r="976" spans="1:12">
      <c r="A976" s="163"/>
      <c r="B976" s="163"/>
      <c r="C976" s="163"/>
      <c r="D976" s="163"/>
      <c r="E976" s="163"/>
      <c r="F976" s="163"/>
      <c r="G976" s="163"/>
      <c r="H976" s="163"/>
      <c r="I976" s="163"/>
      <c r="J976" s="192"/>
      <c r="K976" s="191"/>
      <c r="L976" s="191"/>
    </row>
    <row r="977" spans="1:12">
      <c r="A977" s="163"/>
      <c r="B977" s="163"/>
      <c r="C977" s="163"/>
      <c r="D977" s="163"/>
      <c r="E977" s="163"/>
      <c r="F977" s="163"/>
      <c r="G977" s="163"/>
      <c r="H977" s="163"/>
      <c r="I977" s="163"/>
      <c r="J977" s="192"/>
      <c r="K977" s="191"/>
      <c r="L977" s="191"/>
    </row>
    <row r="978" spans="1:12">
      <c r="A978" s="163"/>
      <c r="B978" s="163"/>
      <c r="C978" s="163"/>
      <c r="D978" s="163"/>
      <c r="E978" s="163"/>
      <c r="F978" s="163"/>
      <c r="G978" s="163"/>
      <c r="H978" s="163"/>
      <c r="I978" s="163"/>
      <c r="J978" s="192"/>
      <c r="K978" s="191"/>
      <c r="L978" s="191"/>
    </row>
    <row r="979" spans="1:12">
      <c r="A979" s="163"/>
      <c r="B979" s="163"/>
      <c r="C979" s="163"/>
      <c r="D979" s="163"/>
      <c r="E979" s="163"/>
      <c r="F979" s="163"/>
      <c r="G979" s="163"/>
      <c r="H979" s="163"/>
      <c r="I979" s="163"/>
      <c r="J979" s="192"/>
      <c r="K979" s="191"/>
      <c r="L979" s="191"/>
    </row>
    <row r="980" spans="1:12">
      <c r="A980" s="163"/>
      <c r="B980" s="163"/>
      <c r="C980" s="163"/>
      <c r="D980" s="163"/>
      <c r="E980" s="163"/>
      <c r="F980" s="163"/>
      <c r="G980" s="163"/>
      <c r="H980" s="163"/>
      <c r="I980" s="163"/>
      <c r="J980" s="192"/>
      <c r="K980" s="191"/>
      <c r="L980" s="191"/>
    </row>
    <row r="981" spans="1:12">
      <c r="A981" s="163"/>
      <c r="B981" s="163"/>
      <c r="C981" s="163"/>
      <c r="D981" s="163"/>
      <c r="E981" s="163"/>
      <c r="F981" s="163"/>
      <c r="G981" s="163"/>
      <c r="H981" s="163"/>
      <c r="I981" s="163"/>
      <c r="J981" s="192"/>
      <c r="K981" s="191"/>
      <c r="L981" s="191"/>
    </row>
    <row r="982" spans="1:12">
      <c r="A982" s="163"/>
      <c r="B982" s="163"/>
      <c r="C982" s="163"/>
      <c r="D982" s="163"/>
      <c r="E982" s="163"/>
      <c r="F982" s="163"/>
      <c r="G982" s="163"/>
      <c r="H982" s="163"/>
      <c r="I982" s="163"/>
      <c r="J982" s="192"/>
      <c r="K982" s="191"/>
      <c r="L982" s="191"/>
    </row>
    <row r="983" spans="1:12">
      <c r="A983" s="163"/>
      <c r="B983" s="163"/>
      <c r="C983" s="163"/>
      <c r="D983" s="163"/>
      <c r="E983" s="163"/>
      <c r="F983" s="163"/>
      <c r="G983" s="163"/>
      <c r="H983" s="163"/>
      <c r="I983" s="163"/>
      <c r="J983" s="192"/>
      <c r="K983" s="191"/>
      <c r="L983" s="191"/>
    </row>
    <row r="984" spans="1:12">
      <c r="A984" s="163"/>
      <c r="B984" s="163"/>
      <c r="C984" s="163"/>
      <c r="D984" s="163"/>
      <c r="E984" s="163"/>
      <c r="F984" s="163"/>
      <c r="G984" s="163"/>
      <c r="H984" s="163"/>
      <c r="I984" s="163"/>
      <c r="J984" s="192"/>
      <c r="K984" s="191"/>
      <c r="L984" s="191"/>
    </row>
    <row r="985" spans="1:12">
      <c r="A985" s="163"/>
      <c r="B985" s="163"/>
      <c r="C985" s="163"/>
      <c r="D985" s="163"/>
      <c r="E985" s="163"/>
      <c r="F985" s="163"/>
      <c r="G985" s="163"/>
      <c r="H985" s="163"/>
      <c r="I985" s="163"/>
      <c r="J985" s="192"/>
      <c r="K985" s="191"/>
      <c r="L985" s="191"/>
    </row>
    <row r="986" spans="1:12">
      <c r="A986" s="163"/>
      <c r="B986" s="163"/>
      <c r="C986" s="163"/>
      <c r="D986" s="163"/>
      <c r="E986" s="163"/>
      <c r="F986" s="163"/>
      <c r="G986" s="163"/>
      <c r="H986" s="163"/>
      <c r="I986" s="163"/>
      <c r="J986" s="192"/>
      <c r="K986" s="191"/>
      <c r="L986" s="191"/>
    </row>
    <row r="987" spans="1:12">
      <c r="A987" s="163"/>
      <c r="B987" s="163"/>
      <c r="C987" s="163"/>
      <c r="D987" s="163"/>
      <c r="E987" s="163"/>
      <c r="F987" s="163"/>
      <c r="G987" s="163"/>
      <c r="H987" s="163"/>
      <c r="I987" s="163"/>
      <c r="J987" s="192"/>
      <c r="K987" s="191"/>
      <c r="L987" s="191"/>
    </row>
    <row r="988" spans="1:12">
      <c r="A988" s="163"/>
      <c r="B988" s="163"/>
      <c r="C988" s="163"/>
      <c r="D988" s="163"/>
      <c r="E988" s="163"/>
      <c r="F988" s="163"/>
      <c r="G988" s="163"/>
      <c r="H988" s="163"/>
      <c r="I988" s="163"/>
      <c r="J988" s="192"/>
      <c r="K988" s="191"/>
      <c r="L988" s="191"/>
    </row>
    <row r="989" spans="1:12">
      <c r="A989" s="163"/>
      <c r="B989" s="163"/>
      <c r="C989" s="163"/>
      <c r="D989" s="163"/>
      <c r="E989" s="163"/>
      <c r="F989" s="163"/>
      <c r="G989" s="163"/>
      <c r="H989" s="163"/>
      <c r="I989" s="163"/>
      <c r="J989" s="192"/>
      <c r="K989" s="191"/>
      <c r="L989" s="191"/>
    </row>
    <row r="990" spans="1:12">
      <c r="A990" s="163"/>
      <c r="B990" s="163"/>
      <c r="C990" s="163"/>
      <c r="D990" s="163"/>
      <c r="E990" s="163"/>
      <c r="F990" s="163"/>
      <c r="G990" s="163"/>
      <c r="H990" s="163"/>
      <c r="I990" s="163"/>
      <c r="J990" s="192"/>
      <c r="K990" s="191"/>
      <c r="L990" s="191"/>
    </row>
    <row r="991" spans="1:12">
      <c r="A991" s="163"/>
      <c r="B991" s="163"/>
      <c r="C991" s="163"/>
      <c r="D991" s="163"/>
      <c r="E991" s="163"/>
      <c r="F991" s="163"/>
      <c r="G991" s="163"/>
      <c r="H991" s="163"/>
      <c r="I991" s="163"/>
      <c r="J991" s="192"/>
      <c r="K991" s="191"/>
      <c r="L991" s="191"/>
    </row>
    <row r="992" spans="1:12">
      <c r="A992" s="163"/>
      <c r="B992" s="163"/>
      <c r="C992" s="163"/>
      <c r="D992" s="163"/>
      <c r="E992" s="163"/>
      <c r="F992" s="163"/>
      <c r="G992" s="163"/>
      <c r="H992" s="163"/>
      <c r="I992" s="163"/>
      <c r="J992" s="192"/>
      <c r="K992" s="191"/>
      <c r="L992" s="191"/>
    </row>
    <row r="993" spans="1:12">
      <c r="A993" s="163"/>
      <c r="B993" s="163"/>
      <c r="C993" s="163"/>
      <c r="D993" s="163"/>
      <c r="E993" s="163"/>
      <c r="F993" s="163"/>
      <c r="G993" s="163"/>
      <c r="H993" s="163"/>
      <c r="I993" s="163"/>
      <c r="J993" s="192"/>
      <c r="K993" s="191"/>
      <c r="L993" s="191"/>
    </row>
    <row r="994" spans="1:12">
      <c r="A994" s="163"/>
      <c r="B994" s="163"/>
      <c r="C994" s="163"/>
      <c r="D994" s="163"/>
      <c r="E994" s="163"/>
      <c r="F994" s="163"/>
      <c r="G994" s="163"/>
      <c r="H994" s="163"/>
      <c r="I994" s="163"/>
      <c r="J994" s="192"/>
      <c r="K994" s="191"/>
      <c r="L994" s="191"/>
    </row>
    <row r="995" spans="1:12">
      <c r="A995" s="163"/>
      <c r="B995" s="163"/>
      <c r="C995" s="163"/>
      <c r="D995" s="163"/>
      <c r="E995" s="163"/>
      <c r="F995" s="163"/>
      <c r="G995" s="163"/>
      <c r="H995" s="163"/>
      <c r="I995" s="163"/>
      <c r="J995" s="192"/>
      <c r="K995" s="191"/>
      <c r="L995" s="191"/>
    </row>
    <row r="996" spans="1:12">
      <c r="A996" s="163"/>
      <c r="B996" s="163"/>
      <c r="C996" s="163"/>
      <c r="D996" s="163"/>
      <c r="E996" s="163"/>
      <c r="F996" s="163"/>
      <c r="G996" s="163"/>
      <c r="H996" s="163"/>
      <c r="I996" s="163"/>
      <c r="J996" s="192"/>
      <c r="K996" s="191"/>
      <c r="L996" s="191"/>
    </row>
    <row r="997" spans="1:12">
      <c r="A997" s="163"/>
      <c r="B997" s="163"/>
      <c r="C997" s="163"/>
      <c r="D997" s="163"/>
      <c r="E997" s="163"/>
      <c r="F997" s="163"/>
      <c r="G997" s="163"/>
      <c r="H997" s="163"/>
      <c r="I997" s="163"/>
      <c r="J997" s="192"/>
      <c r="K997" s="191"/>
      <c r="L997" s="191"/>
    </row>
    <row r="998" spans="1:12">
      <c r="A998" s="163"/>
      <c r="B998" s="163"/>
      <c r="C998" s="163"/>
      <c r="D998" s="163"/>
      <c r="E998" s="163"/>
      <c r="F998" s="163"/>
      <c r="G998" s="163"/>
      <c r="H998" s="163"/>
      <c r="I998" s="163"/>
      <c r="J998" s="192"/>
      <c r="K998" s="191"/>
      <c r="L998" s="191"/>
    </row>
    <row r="999" spans="1:12">
      <c r="A999" s="163"/>
      <c r="B999" s="163"/>
      <c r="C999" s="163"/>
      <c r="D999" s="163"/>
      <c r="E999" s="163"/>
      <c r="F999" s="163"/>
      <c r="G999" s="163"/>
      <c r="H999" s="163"/>
      <c r="I999" s="163"/>
      <c r="J999" s="192"/>
      <c r="K999" s="191"/>
      <c r="L999" s="191"/>
    </row>
    <row r="1000" spans="1:12">
      <c r="A1000" s="163"/>
      <c r="B1000" s="163"/>
      <c r="C1000" s="163"/>
      <c r="D1000" s="163"/>
      <c r="E1000" s="163"/>
      <c r="F1000" s="163"/>
      <c r="G1000" s="163"/>
      <c r="H1000" s="163"/>
      <c r="I1000" s="163"/>
      <c r="J1000" s="192"/>
      <c r="K1000" s="191"/>
      <c r="L1000" s="191"/>
    </row>
    <row r="1001" spans="1:12">
      <c r="A1001" s="260" t="s">
        <v>1379</v>
      </c>
      <c r="B1001" s="260"/>
      <c r="C1001" s="260"/>
      <c r="D1001" s="260"/>
      <c r="E1001" s="260"/>
      <c r="F1001" s="260"/>
      <c r="G1001" s="260"/>
      <c r="H1001" s="260"/>
      <c r="I1001" s="260"/>
      <c r="J1001" s="260"/>
      <c r="K1001" s="260"/>
      <c r="L1001" s="260"/>
    </row>
  </sheetData>
  <sortState ref="A2:L4">
    <sortCondition ref="A2:A4"/>
  </sortState>
  <mergeCells count="1">
    <mergeCell ref="A1001:L100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Indexer Kit Selection Wizard</vt:lpstr>
      <vt:lpstr>Servo Performance and Spec.</vt:lpstr>
      <vt:lpstr>HMI Description</vt:lpstr>
      <vt:lpstr>Indexer Kit Part #'s</vt:lpstr>
      <vt:lpstr>Panel Layout Drawings</vt:lpstr>
      <vt:lpstr>Revision Update </vt:lpstr>
      <vt:lpstr>Customer Bill To</vt:lpstr>
      <vt:lpstr>Customer Send To</vt:lpstr>
      <vt:lpstr>'HMI Description'!Print_Area</vt:lpstr>
      <vt:lpstr>'Indexer Kit Selection Wizard'!Print_Area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Vice President Sales &amp; Marketing</dc:title>
  <dc:subject>QuoteExpress:  XD Indexer Kit</dc:subject>
  <dc:creator/>
  <cp:keywords>Indexer Kit</cp:keywords>
  <dc:description>Tool used to develop part numbers for the XD-Series Indexer Kit:  Version 1.
Initial Release January 26, 2015.</dc:description>
  <cp:lastModifiedBy/>
  <dcterms:created xsi:type="dcterms:W3CDTF">2006-09-16T00:00:00Z</dcterms:created>
  <dcterms:modified xsi:type="dcterms:W3CDTF">2016-12-22T16:04:31Z</dcterms:modified>
  <cp:category>Pricing</cp:category>
</cp:coreProperties>
</file>